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koike-y\Desktop\手数料算定シート\"/>
    </mc:Choice>
  </mc:AlternateContent>
  <xr:revisionPtr revIDLastSave="0" documentId="13_ncr:1_{DB60B14D-7BDD-4CAB-B1E8-D7FB448B5BE6}" xr6:coauthVersionLast="47" xr6:coauthVersionMax="47" xr10:uidLastSave="{00000000-0000-0000-0000-000000000000}"/>
  <workbookProtection workbookAlgorithmName="SHA-512" workbookHashValue="eo/kkMQrWFcxhfHKg4eopQxtpRXTcp3pMfCEUjyoVUVkmf4HUGIxORcV5eopErXnmULZfceTB/6rGh4kP/U7ow==" workbookSaltValue="nk7Q2hQ2TUrXTM1Dkn8YEA==" workbookSpinCount="100000" lockStructure="1"/>
  <bookViews>
    <workbookView xWindow="-120" yWindow="-120" windowWidth="29040" windowHeight="15720" xr2:uid="{CFC2E17D-7DB9-4481-A684-8452289C2FE1}"/>
  </bookViews>
  <sheets>
    <sheet name="算定表" sheetId="1" r:id="rId1"/>
    <sheet name="基本手数料" sheetId="8" r:id="rId2"/>
    <sheet name="構造審査料" sheetId="2" r:id="rId3"/>
    <sheet name="天空率他" sheetId="7" r:id="rId4"/>
    <sheet name="中間・完了検査" sheetId="6" r:id="rId5"/>
  </sheets>
  <externalReferences>
    <externalReference r:id="rId6"/>
    <externalReference r:id="rId7"/>
    <externalReference r:id="rId8"/>
  </externalReferences>
  <definedNames>
    <definedName name="__IntlFixup" hidden="1">TRUE</definedName>
    <definedName name="__IntlFixupTable" hidden="1">#REF!</definedName>
    <definedName name="_A100000">#REF!</definedName>
    <definedName name="_button_kind">[1]DATA!$H$84</definedName>
    <definedName name="_button_no">[1]DATA!$H$88</definedName>
    <definedName name="_Order1" hidden="1">255</definedName>
    <definedName name="_output_finished">[1]DATA!$H$93</definedName>
    <definedName name="_print_time">[1]DATA!$H$90</definedName>
    <definedName name="after_shinsei_BILL_NAME">[2]Data!$F$983</definedName>
    <definedName name="after_shinsei_build_address">[2]Data!$F$952</definedName>
    <definedName name="after_shinsei_build_BILL_SHINSEI_COUNT">[2]Data!$F$1396</definedName>
    <definedName name="after_shinsei_build_BOUKA_BOUKA">[2]Data!$F$1417</definedName>
    <definedName name="after_shinsei_build_BOUKA_JYUN_BOUKA">[2]Data!$F$1418</definedName>
    <definedName name="after_shinsei_build_BOUKA_NASI">[2]Data!$F$1419</definedName>
    <definedName name="after_shinsei_build_KAISU_TIJYOU_SHINSEI">[2]Data!$F$1394</definedName>
    <definedName name="after_shinsei_build_KAISU_TIKA_SHINSEI__zero">[2]Data!$F$1395</definedName>
    <definedName name="after_shinsei_build_KENTIKU_KANOU_MENSEKI_RITU">[2]Data!$F$1421</definedName>
    <definedName name="after_shinsei_build_KENTIKU_KANOU_NOBE_MENSEKI_RITU">[2]Data!$F$1420</definedName>
    <definedName name="after_shinsei_build_KENTIKU_MENSEKI_SHINSEI">[2]Data!$F$1401</definedName>
    <definedName name="after_shinsei_build_KENTIKU_MENSEKI_SHINSEI_IGAI__zero">[2]Data!$F$1402</definedName>
    <definedName name="after_shinsei_build_kouji">[2]Data!$F$1392</definedName>
    <definedName name="after_shinsei_build_kouzou">[2]Data!$F$1393</definedName>
    <definedName name="after_shinsei_build_KUIKI_HISETTEI">[2]Data!$F$1414</definedName>
    <definedName name="after_shinsei_build_KUIKI_SIGAIKA">[2]Data!$F$1412</definedName>
    <definedName name="after_shinsei_build_KUIKI_TOSI">[2]Data!$F$1410</definedName>
    <definedName name="after_shinsei_build_KUIKI_TYOSEI">[2]Data!$F$1413</definedName>
    <definedName name="after_shinsei_build_NOBE_MENSEKI_BILL_SHINSEI">[2]Data!$F$1397</definedName>
    <definedName name="after_shinsei_build_NOBE_MENSEKI_BILL_SHINSEI_IGAI__zero">[2]Data!$F$1398</definedName>
    <definedName name="after_shinsei_build_NOBE_MENSEKI_BILL_SHINSEI_TOTAL">[2]Data!$F$1399</definedName>
    <definedName name="after_shinsei_build_SHIKITI_MENSEKI_1_TOTAL">[2]Data!$F$1400</definedName>
    <definedName name="after_shinsei_build_SONOTA_KUIKI">[2]Data!$F$1422</definedName>
    <definedName name="after_shinsei_build_STAT_HOU6_1">[2]Data!$F$1171</definedName>
    <definedName name="after_shinsei_build_TAKASA_MAX_SHINSEI">[2]Data!$F$1403</definedName>
    <definedName name="after_shinsei_build_TOKUREI_56_7">[2]Data!$F$1404</definedName>
    <definedName name="after_shinsei_build_TOKUREI_56_7_DOURO_KITA">[2]Data!$F$1407</definedName>
    <definedName name="after_shinsei_build_TOKUREI_56_7_DOURO_RINTI">[2]Data!$F$1406</definedName>
    <definedName name="after_shinsei_build_TOKUREI_56_7_DOURO_TAKASA">[2]Data!$F$1405</definedName>
    <definedName name="after_shinsei_build_YOUTO">[2]Data!$F$1391</definedName>
    <definedName name="after_shinsei_build_YOUTO_TIIKI_A">[2]Data!$F$1415</definedName>
    <definedName name="after_shinsei_build_YOUTO_TIIKI_B">[2]Data!$F$1416</definedName>
    <definedName name="after_shinsei_DAIRI__address">[2]Data!$F$395</definedName>
    <definedName name="after_shinsei_DAIRI_FAX">[2]Data!$F$399</definedName>
    <definedName name="after_shinsei_DAIRI_JIMU_NAME">[2]Data!$F$390</definedName>
    <definedName name="after_shinsei_DAIRI_JIMU_NO">[2]Data!$F$389</definedName>
    <definedName name="after_shinsei_DAIRI_JIMU_SIKAKU">[2]Data!$F$387</definedName>
    <definedName name="after_shinsei_DAIRI_JIMU_TOUROKU_KIKAN">[2]Data!$F$388</definedName>
    <definedName name="after_shinsei_DAIRI_KENSETUSI_NO">[2]Data!$F$382</definedName>
    <definedName name="after_shinsei_DAIRI_NAME">[2]Data!$F$383</definedName>
    <definedName name="after_shinsei_DAIRI_POST_CODE">[2]Data!$F$393</definedName>
    <definedName name="after_shinsei_DAIRI_REGIST_DATE">[2]Data!$F$400</definedName>
    <definedName name="after_shinsei_DAIRI_SIKAKU">[2]Data!$F$380</definedName>
    <definedName name="after_shinsei_DAIRI_TEL">[2]Data!$F$397</definedName>
    <definedName name="after_shinsei_DAIRI_TOUROKU_KIKAN">[2]Data!$F$381</definedName>
    <definedName name="after_shinsei_NUSHI__address">[2]Data!$F$104</definedName>
    <definedName name="after_shinsei_NUSHI_CORP">[2]Data!$F$99</definedName>
    <definedName name="after_shinsei_NUSHI_NAME">[2]Data!$F$101</definedName>
    <definedName name="after_shinsei_NUSHI_POST">[2]Data!$F$100</definedName>
    <definedName name="after_shinsei_NUSHI_POST_CODE">[2]Data!$F$103</definedName>
    <definedName name="after_shinsei_NUSHI_TEL">[2]Data!$F$106</definedName>
    <definedName name="after_shinsei_owner1__fullname">[2]Data!$F$107</definedName>
    <definedName name="after_shinsei_owner2__fullname">[2]Data!$F$118</definedName>
    <definedName name="after_shinsei_owner2_CORP">[2]Data!$F$111</definedName>
    <definedName name="after_shinsei_owner2_NAME">[2]Data!$F$113</definedName>
    <definedName name="after_shinsei_owner2_POST">[2]Data!$F$112</definedName>
    <definedName name="after_shinsei_owner3__fullname">[2]Data!$F$129</definedName>
    <definedName name="after_shinsei_owner3_CORP">[2]Data!$F$122</definedName>
    <definedName name="after_shinsei_owner3_NAME">[2]Data!$F$124</definedName>
    <definedName name="after_shinsei_owner3_POST">[2]Data!$F$123</definedName>
    <definedName name="after_shinsei_owner4__fullname">[2]Data!$F$141</definedName>
    <definedName name="after_shinsei_owner4_CORP">[2]Data!$F$134</definedName>
    <definedName name="after_shinsei_owner4_NAME">[2]Data!$F$136</definedName>
    <definedName name="after_shinsei_owner4_POST">[2]Data!$F$135</definedName>
    <definedName name="after_shinsei_owner5__fullname">[2]Data!$F$152</definedName>
    <definedName name="after_shinsei_owner5_CORP">[2]Data!$F$145</definedName>
    <definedName name="after_shinsei_owner5_NAME">[2]Data!$F$147</definedName>
    <definedName name="after_shinsei_owner5_POST">[2]Data!$F$146</definedName>
    <definedName name="after_shinsei_owner6__fullname">[2]Data!$F$163</definedName>
    <definedName name="after_shinsei_owner6_CORP">[2]Data!$F$156</definedName>
    <definedName name="after_shinsei_owner6_NAME">[2]Data!$F$158</definedName>
    <definedName name="after_shinsei_owner6_POST">[2]Data!$F$157</definedName>
    <definedName name="after_shinsei_owner7__fullname">[2]Data!$F$174</definedName>
    <definedName name="after_shinsei_owner7_CORP">[2]Data!$F$167</definedName>
    <definedName name="after_shinsei_owner7_NAME">[2]Data!$F$169</definedName>
    <definedName name="after_shinsei_owner7_POST">[2]Data!$F$168</definedName>
    <definedName name="after_shinsei_owner8__fullname">[2]Data!$F$185</definedName>
    <definedName name="after_shinsei_owner8_CORP">[2]Data!$F$178</definedName>
    <definedName name="after_shinsei_owner8_NAME">[2]Data!$F$180</definedName>
    <definedName name="after_shinsei_owner8_POST">[2]Data!$F$179</definedName>
    <definedName name="after_shinsei_owner9__fullname">[2]Data!$F$196</definedName>
    <definedName name="after_shinsei_owner9_CORP">[2]Data!$F$189</definedName>
    <definedName name="after_shinsei_owner9_NAME">[2]Data!$F$191</definedName>
    <definedName name="after_shinsei_owner9_POST">[2]Data!$F$190</definedName>
    <definedName name="after_shinsei_SEKKEI_JIMU_NAME">[2]Data!$F$487</definedName>
    <definedName name="after_shinsei_SEKKEI_NAME">[2]Data!$F$481</definedName>
    <definedName name="apply_ACCEPT_BIKO">[2]Data!$F$1347</definedName>
    <definedName name="apply_ACCEPT_KENSA_USER_ID">[2]Data!$F$1375</definedName>
    <definedName name="apply_ACCEPT_OFFICE_ID">[2]Data!$F$17</definedName>
    <definedName name="apply_af_kanri_address">[2]Data!$F$1275</definedName>
    <definedName name="apply_AF_KANRI_JIMU_NAME">[2]Data!$F$1273</definedName>
    <definedName name="apply_af_kanri_jimu_sikaku">[2]Data!$F$1272</definedName>
    <definedName name="apply_AF_KANRI_NAME">[2]Data!$F$1271</definedName>
    <definedName name="apply_af_kanri_post_code">[2]Data!$F$1274</definedName>
    <definedName name="apply_AF_KANRI_REGIST_DATE__day">[2]Data!$F$1279</definedName>
    <definedName name="apply_AF_KANRI_REGIST_DATE__month">[2]Data!$F$1278</definedName>
    <definedName name="apply_AF_KANRI_REGIST_DATE__year">[2]Data!$F$1277</definedName>
    <definedName name="apply_af_kanri_sikaku">[2]Data!$F$1270</definedName>
    <definedName name="apply_AF_KANRI_TEL">[2]Data!$F$1276</definedName>
    <definedName name="apply_be_kanri_address">[2]Data!$F$1263</definedName>
    <definedName name="apply_BE_KANRI_JIMU_NAME">[2]Data!$F$1261</definedName>
    <definedName name="apply_be_kanri_jimu_sikaku">[2]Data!$F$1260</definedName>
    <definedName name="apply_BE_KANRI_NAME">[2]Data!$F$1259</definedName>
    <definedName name="apply_be_kanri_post_code">[2]Data!$F$1262</definedName>
    <definedName name="apply_BE_KANRI_REGIST_DATE__day">[2]Data!$F$1267</definedName>
    <definedName name="apply_BE_KANRI_REGIST_DATE__month">[2]Data!$F$1266</definedName>
    <definedName name="apply_BE_KANRI_REGIST_DATE__year">[2]Data!$F$1265</definedName>
    <definedName name="apply_be_kanri_sikaku">[2]Data!$F$1258</definedName>
    <definedName name="apply_BE_KANRI_TEL">[2]Data!$F$1264</definedName>
    <definedName name="apply_CAUSE_TEXT">[2]Data!$F$1241</definedName>
    <definedName name="apply_change">#REF!</definedName>
    <definedName name="apply_CHANGE_TEXT">[2]Data!$F$1240</definedName>
    <definedName name="apply_CHARGE_ID__BASE_DATE">[2]Data!$F$1033</definedName>
    <definedName name="apply_CHARGE_ID__cust__caption">[2]Data!$F$1043</definedName>
    <definedName name="apply_CHARGE_ID__meisai01_ITEM_NAME">[2]Data!$F$1052</definedName>
    <definedName name="apply_CHARGE_ID__meisai01_SYOUKEI">[2]Data!$F$1053</definedName>
    <definedName name="apply_CHARGE_ID__meisai02_ITEM_NAME">[2]Data!$F$1055</definedName>
    <definedName name="apply_CHARGE_ID__meisai02_SYOUKEI">[2]Data!$F$1056</definedName>
    <definedName name="apply_CHARGE_ID__meisai03_ITEM_NAME">[2]Data!$F$1058</definedName>
    <definedName name="apply_CHARGE_ID__meisai03_SYOUKEI">[2]Data!$F$1059</definedName>
    <definedName name="apply_CHARGE_ID__meisai04_ITEM_NAME">[2]Data!$F$1061</definedName>
    <definedName name="apply_CHARGE_ID__meisai04_SYOUKEI">[2]Data!$F$1062</definedName>
    <definedName name="apply_CHARGE_ID__meisai05_ITEM_NAME">[2]Data!$F$1064</definedName>
    <definedName name="apply_CHARGE_ID__meisai05_SYOUKEI">[2]Data!$F$1065</definedName>
    <definedName name="apply_CHARGE_ID__meisai06_ITEM_NAME">[2]Data!$F$1067</definedName>
    <definedName name="apply_CHARGE_ID__meisai06_SYOUKEI">[2]Data!$F$1068</definedName>
    <definedName name="apply_CHARGE_ID__meisai07_ITEM_NAME">[2]Data!$F$1070</definedName>
    <definedName name="apply_CHARGE_ID__meisai07_SYOUKEI">[2]Data!$F$1071</definedName>
    <definedName name="apply_CHARGE_ID__meisai08_ITEM_NAME">[2]Data!$F$1073</definedName>
    <definedName name="apply_CHARGE_ID__meisai08_SYOUKEI">[2]Data!$F$1074</definedName>
    <definedName name="apply_CHARGE_ID__meisai09_ITEM_NAME">[2]Data!$F$1076</definedName>
    <definedName name="apply_CHARGE_ID__meisai09_SYOUKEI">[2]Data!$F$1077</definedName>
    <definedName name="apply_CHARGE_ID__meisai10_ITEM_NAME">[2]Data!$F$1079</definedName>
    <definedName name="apply_CHARGE_ID__meisai10_SYOUKEI">[2]Data!$F$1080</definedName>
    <definedName name="apply_CHARGE_ID__meisai11_ITEM_NAME">[2]Data!$F$1082</definedName>
    <definedName name="apply_CHARGE_ID__meisai11_SYOUKEI">[2]Data!$F$1083</definedName>
    <definedName name="apply_CHARGE_ID__RECEIPT_PRICE">[2]Data!$F$1029</definedName>
    <definedName name="apply_CHARGE_ID__RECEIPT_TO">[2]Data!$F$1036</definedName>
    <definedName name="apply_CHARGE_ID__TIIKIWARIMASHI_CHARGE">[2]Data!$F$1048</definedName>
    <definedName name="apply_CITY_ID__city">[2]Data!$F$1163</definedName>
    <definedName name="apply_CITY_ID__CITY_KIND">[2]Data!$F$1170</definedName>
    <definedName name="apply_CITY_ID__FIRE_STATION_ID__DEST_NAME">[2]Data!$F$1175</definedName>
    <definedName name="apply_CITY_ID__FIRE_STATION_ID__NAME">[2]Data!$F$1174</definedName>
    <definedName name="apply_CITY_ID__ken">[2]Data!$F$1162</definedName>
    <definedName name="apply_dairi">#REF!</definedName>
    <definedName name="apply_DECISION_DATE">[2]Data!$F$1230</definedName>
    <definedName name="apply_DEST_NAME">[2]Data!$F$1159</definedName>
    <definedName name="apply_EV_FLAG">[2]Data!$F$1349</definedName>
    <definedName name="apply_FIRE_KENSA_FLAG">[2]Data!$F$1350</definedName>
    <definedName name="apply_FIRE_SYOUKAI_DATE">[2]Data!$F$1359</definedName>
    <definedName name="apply_ISSUE_DATE">[2]Data!$F$1004</definedName>
    <definedName name="apply_ISSUE_NO">[2]Data!$F$1001</definedName>
    <definedName name="apply_ISSUE_YOTEI_DATE">[2]Data!$F$1233</definedName>
    <definedName name="apply_ISSUER_NAME">[2]Data!$F$1008</definedName>
    <definedName name="apply_JYURI_NO">[2]Data!$F$1234</definedName>
    <definedName name="apply_kanri">#REF!</definedName>
    <definedName name="apply_KARISIYOU_BEGIN_DATE">[2]Data!$F$1342</definedName>
    <definedName name="apply_KARISIYOU_BIKO">[2]Data!$F$1346</definedName>
    <definedName name="apply_KARISIYOU_BUBUN_GAIYOU">[2]Data!$F$1368</definedName>
    <definedName name="apply_KARISIYOU_END_DATE">[2]Data!$F$1343</definedName>
    <definedName name="apply_KARISIYOU_JYOUKEN">[2]Data!$F$1345</definedName>
    <definedName name="apply_KARISIYOU_KANRYOU_YOTEI_DATE">[2]Data!$F$1341</definedName>
    <definedName name="apply_KARISIYOU_RIYU">[2]Data!$F$1344</definedName>
    <definedName name="apply_KARISIYOU_YOUTO">[2]Data!$F$1340</definedName>
    <definedName name="apply_KENSA_DATE">[2]Data!$F$1367</definedName>
    <definedName name="apply_KENSA_USER_ID">[2]Data!$F$1364</definedName>
    <definedName name="apply_KENSA2_USER_ID">[2]Data!$F$1365</definedName>
    <definedName name="apply_KENSA3_USER_ID">[2]Data!$F$1366</definedName>
    <definedName name="apply_NG_DATE">[2]Data!$F$1352</definedName>
    <definedName name="apply_NG_RIYU">[2]Data!$F$1358</definedName>
    <definedName name="apply_NOBE_MENSEKI">[2]Data!$F$1338</definedName>
    <definedName name="apply_NOTIFY_DATE">[2]Data!$F$1362</definedName>
    <definedName name="apply_NOTIFY_NO">[2]Data!$F$1363</definedName>
    <definedName name="apply_owner">#REF!</definedName>
    <definedName name="apply_REPORT_DATE">[2]Data!$F$1229</definedName>
    <definedName name="apply_reportdest_DEPART_NAME">[2]Data!$F$1165</definedName>
    <definedName name="apply_reportdest_FAX">[2]Data!$F$1166</definedName>
    <definedName name="apply_reportdest_GYOUSEI_NAME">[2]Data!$F$1168</definedName>
    <definedName name="apply_reportdest_NAME">[2]Data!$F$1164</definedName>
    <definedName name="apply_reportdest_SYUJI_NAME">[2]Data!$F$1167</definedName>
    <definedName name="apply_sekou">#REF!</definedName>
    <definedName name="apply_sentei">#REF!</definedName>
    <definedName name="apply_TANTO_USER_ID">[2]Data!$F$1339</definedName>
    <definedName name="apply_TARGET_KIND">[2]Data!$F$40</definedName>
    <definedName name="apply_torisage">#REF!</definedName>
    <definedName name="apply_TORISAGE_DATE">[2]Data!$F$1371</definedName>
    <definedName name="apply_TORISAGE_RIYU">[2]Data!$F$1372</definedName>
    <definedName name="apply_toriyame">#REF!</definedName>
    <definedName name="apply_TORIYAME_BUBUN_all">[2]Data!$F$1248</definedName>
    <definedName name="apply_TORIYAME_BUBUN_part">[2]Data!$F$1249</definedName>
    <definedName name="apply_TORIYAME_JIKI_before">[2]Data!$F$1250</definedName>
    <definedName name="apply_TORIYAME_JIKI_under">[2]Data!$F$1251</definedName>
    <definedName name="base_point_CHARGE_DETAIL">[2]dFEE!$H$4</definedName>
    <definedName name="build_BILL_SONOTA_COUNT">#REF!</definedName>
    <definedName name="build_bouka">#REF!</definedName>
    <definedName name="build_bouka_22jyo">#REF!</definedName>
    <definedName name="build_DOURO_FUKUIN">#REF!</definedName>
    <definedName name="build_DOURO_NAGASA">#REF!</definedName>
    <definedName name="build_KAISU_TIJYOU_SHINSEI">#REF!</definedName>
    <definedName name="build_KAISU_TIJYOU_SHINSEI_IGAI">#REF!</definedName>
    <definedName name="build_KAISU_TIKA_SHINSEI__zero">#REF!</definedName>
    <definedName name="build_KAISU_TIKA_SHINSEI_IGAI__zero">#REF!</definedName>
    <definedName name="build_KENPEI_RITU">#REF!</definedName>
    <definedName name="build_KENPEI_RITU_A">#REF!</definedName>
    <definedName name="build_KENPEI_RITU_B">#REF!</definedName>
    <definedName name="build_KENPEI_RITU_C">#REF!</definedName>
    <definedName name="build_KENPEI_RITU_D">#REF!</definedName>
    <definedName name="build_KENTIKU_KANOU_MENSEKI_RITU">#REF!</definedName>
    <definedName name="build_KENTIKU_KANOU_NOBE_MENSEKI_RITU">#REF!</definedName>
    <definedName name="build_KENTIKU_MENSEKI_SHINSEI">#REF!</definedName>
    <definedName name="build_KENTIKU_MENSEKI_SHINSEI_IGAI">#REF!</definedName>
    <definedName name="build_KENTIKU_MENSEKI_SHINSEI_TOTAL">#REF!</definedName>
    <definedName name="build_kouji">#REF!</definedName>
    <definedName name="build_KOUJI_KANRYOU_YOTEI_DATE">#REF!</definedName>
    <definedName name="build_KOUJI_TYAKUSYU_YOTEI_DATE">#REF!</definedName>
    <definedName name="build_KOUTEI1_KAISUU">#REF!</definedName>
    <definedName name="build_KOUTEI1_KAISUU_DATE">#REF!</definedName>
    <definedName name="build_KOUTEI1_TEXT">#REF!</definedName>
    <definedName name="build_KOUTEI2_KAISUU">#REF!</definedName>
    <definedName name="build_KOUTEI2_KAISUU_DATE">#REF!</definedName>
    <definedName name="build_KOUTEI2_TEXT">#REF!</definedName>
    <definedName name="build_KOUTEI3_KAISUU">#REF!</definedName>
    <definedName name="build_KOUTEI3_KAISUU_DATE">#REF!</definedName>
    <definedName name="build_KOUTEI3_TEXT">#REF!</definedName>
    <definedName name="build_KOUZOU1">#REF!</definedName>
    <definedName name="build_KOUZOU2">#REF!</definedName>
    <definedName name="build_KUIKI_52_7">#REF!</definedName>
    <definedName name="build_KYOKA_NINTEI_BIKOU">#REF!</definedName>
    <definedName name="build_SHIKITI_MENSEKI_1_TOTAL">#REF!</definedName>
    <definedName name="build_SHIKITI_MENSEKI_1A">#REF!</definedName>
    <definedName name="build_SHIKITI_MENSEKI_1B">#REF!</definedName>
    <definedName name="build_SHIKITI_MENSEKI_1C">#REF!</definedName>
    <definedName name="build_SHIKITI_MENSEKI_1D">#REF!</definedName>
    <definedName name="build_SHIKITI_MENSEKI_2_TOTAL">#REF!</definedName>
    <definedName name="build_SHIKITI_MENSEKI_2A">#REF!</definedName>
    <definedName name="build_SHIKITI_MENSEKI_2B">#REF!</definedName>
    <definedName name="build_SHIKITI_MENSEKI_2C">#REF!</definedName>
    <definedName name="build_SHIKITI_MENSEKI_2D">#REF!</definedName>
    <definedName name="build_SHIKITI_MENSEKI_BIKOU">#REF!</definedName>
    <definedName name="build_SONOTA_KUIKI">#REF!</definedName>
    <definedName name="build_STAT_HOU6_1">#REF!</definedName>
    <definedName name="build_STAT_KOUHOU">#REF!</definedName>
    <definedName name="build_STAT_SEPTICTANK_CAPACITY">#REF!</definedName>
    <definedName name="build_STAT_SEPTICTANK_SYORI">#REF!</definedName>
    <definedName name="build_TAKASA_MAX_SHINSEI">#REF!</definedName>
    <definedName name="build_TAKASA_MAX_SHINSEI_IGAI">#REF!</definedName>
    <definedName name="build_TOKUREI_56_7">#REF!</definedName>
    <definedName name="build_TOKUREI_56_7_DOURO_KITA">#REF!</definedName>
    <definedName name="build_TOKUREI_56_7_DOURO_RINTI">#REF!</definedName>
    <definedName name="build_TOKUREI_56_7_DOURO_TAKASA">#REF!</definedName>
    <definedName name="build_YOUSEKI_RITU_A">#REF!</definedName>
    <definedName name="build_YOUSEKI_RITU_B">#REF!</definedName>
    <definedName name="build_YOUSEKI_RITU_C">#REF!</definedName>
    <definedName name="build_YOUSEKI_RITU_D">#REF!</definedName>
    <definedName name="build_YOUTO">#REF!</definedName>
    <definedName name="build_YOUTO_CODE">#REF!</definedName>
    <definedName name="build_YOUTO_TIIKI_A">#REF!</definedName>
    <definedName name="build_YOUTO_TIIKI_B">#REF!</definedName>
    <definedName name="build_YOUTO_TIIKI_C">#REF!</definedName>
    <definedName name="build_YOUTO_TIIKI_D">#REF!</definedName>
    <definedName name="buildobject__shinsei_build__bouka">[3]DATA!$E$434</definedName>
    <definedName name="buildobject__shinsei_build_KAISU_TIJYOU_SHINSEI">[2]Data!$F$964</definedName>
    <definedName name="buildobject__shinsei_build_KAISU_TIKA_SHINSEI__zero">[3]DATA!$E$453</definedName>
    <definedName name="buildobject__shinsei_build_KENTIKU_MENSEKI_SHINSEI">[3]DATA!$E$447</definedName>
    <definedName name="buildobject__shinsei_build_KENTIKU_MENSEKI_SHINSEI_IGAI">[3]DATA!$E$448</definedName>
    <definedName name="buildobject__shinsei_build_KENTIKU_MENSEKI_SHINSEI_TOTAL">[3]DATA!$E$449</definedName>
    <definedName name="buildobject__shinsei_build_kouji">[1]DATA!$H$1241</definedName>
    <definedName name="buildobject__shinsei_build_KOUJI_DAI_MOYOUGAE__box">[3]DATA!$E$442</definedName>
    <definedName name="buildobject__shinsei_build_KOUJI_DAI_SYUUZEN__box">[3]DATA!$E$441</definedName>
    <definedName name="buildobject__shinsei_build_KOUJI_ITEN__box">[3]DATA!$E$439</definedName>
    <definedName name="buildobject__shinsei_build_KOUJI_KAITIKU__box">[3]DATA!$E$438</definedName>
    <definedName name="buildobject__shinsei_build_KOUJI_SINTIKU__box">[3]DATA!$E$436</definedName>
    <definedName name="buildobject__shinsei_build_KOUJI_YOUTOHENKOU__box">[3]DATA!$E$440</definedName>
    <definedName name="buildobject__shinsei_build_KOUJI_ZOUTIKU__box">[3]DATA!$E$437</definedName>
    <definedName name="buildobject__shinsei_build_KOUZOU1">[3]DATA!$E$450</definedName>
    <definedName name="buildobject__shinsei_build_KOUZOU2">[3]DATA!$E$451</definedName>
    <definedName name="buildobject__shinsei_build_NOBE_MENSEKI_BILL_SHINSEI">[2]Data!$F$961</definedName>
    <definedName name="buildobject__shinsei_build_NOBE_MENSEKI_BILL_SHINSEI_IGAI__zero">[3]DATA!$E$445</definedName>
    <definedName name="buildobject__shinsei_build_NOBE_MENSEKI_BILL_SHINSEI_TOTAL">[3]DATA!$E$446</definedName>
    <definedName name="buildobject__shinsei_build_p4_TAIKA_KENTIKU">[3]DATA!$E$454</definedName>
    <definedName name="buildobject__shinsei_build_SHIKITI_MENSEKI_1_TOTAL">[3]DATA!$E$443</definedName>
    <definedName name="buildobject__shinsei_build_YOUTO_TIIKI_A">[3]DATA!$E$430</definedName>
    <definedName name="buildobject__shinsei_build_YOUTO_TIIKI_B">[3]DATA!$E$431</definedName>
    <definedName name="buildobject__shinsei_build_YOUTO_TIIKI_C">[3]DATA!$E$432</definedName>
    <definedName name="buildobject__shinsei_build_YOUTO_TIIKI_D">[3]DATA!$E$433</definedName>
    <definedName name="buildobject__shinsei_ISSUE_DATE">[3]DATA!$E$424</definedName>
    <definedName name="buildobject__shinsei_ISSUE_NO">[3]DATA!$E$425</definedName>
    <definedName name="CHANGE_FLAG_1__erea">[2]Data!$F$73:$F$92</definedName>
    <definedName name="CHANGE_FLAG_A">[2]Data!$H$73</definedName>
    <definedName name="CHANGE_FLAG_B">[2]Data!$H$74</definedName>
    <definedName name="CHANGE_FLAG_C">[2]Data!$H$75</definedName>
    <definedName name="CHANGE_FLAG_D">[2]Data!$H$76</definedName>
    <definedName name="CHANGE_FLAG_E">[2]Data!$H$77</definedName>
    <definedName name="CHANGE_FLAG_F">[2]Data!$H$78</definedName>
    <definedName name="CHANGE_FLAG_G">[2]Data!$H$79</definedName>
    <definedName name="CHANGE_FLAG_H">[2]Data!$H$80</definedName>
    <definedName name="CHANGE_FLAG_I">[2]Data!$H$81</definedName>
    <definedName name="CHANGE_FLAG_J">[2]Data!$H$82</definedName>
    <definedName name="CHANGE_FLAG_K">[2]Data!$H$83</definedName>
    <definedName name="CHANGE_FLAG_L">[2]Data!$H$84</definedName>
    <definedName name="CHANGE_FLAG_M">[2]Data!$H$85</definedName>
    <definedName name="CHANGE_FLAG_N">[2]Data!$H$86</definedName>
    <definedName name="CHANGE_FLAG_O">[2]Data!$H$87</definedName>
    <definedName name="CHANGE_FLAG_P">[2]Data!$H$88</definedName>
    <definedName name="CHANGE_FLAG_Q">[2]Data!$H$89</definedName>
    <definedName name="CHANGE_FLAG_R">[2]Data!$H$90</definedName>
    <definedName name="CHANGE_FLAG_S">[2]Data!$H$91</definedName>
    <definedName name="charge_BASE_DATE">[1]DATA_fee_detail!$G$228</definedName>
    <definedName name="charge_BASIC_CHARGE">[1]DATA_fee_detail!$G$251</definedName>
    <definedName name="charge_cust__caption">[1]DATA_fee_detail!$G$235</definedName>
    <definedName name="charge_DETAIL_BIKO">[1]DATA_fee_detail!$G$247</definedName>
    <definedName name="charge_income01_INCOME_DATE">[1]DATA_fee_detail!$G$321</definedName>
    <definedName name="charge_income01_INCOME_MONEY">[1]DATA_fee_detail!$G$324</definedName>
    <definedName name="charge_income02_INCOME_DATE">[1]DATA_fee_detail!$G$322</definedName>
    <definedName name="charge_income02_INCOME_MONEY">[1]DATA_fee_detail!$G$325</definedName>
    <definedName name="charge_income03_INCOME_DATE">[1]DATA_fee_detail!$G$323</definedName>
    <definedName name="charge_income03_INCOME_MONEY">[1]DATA_fee_detail!$G$326</definedName>
    <definedName name="charge_meisai01_ITEM_NAME">[2]Data!$F$1096</definedName>
    <definedName name="charge_meisai01_SYOUKEI">[1]DATA_fee_detail!$G$268</definedName>
    <definedName name="charge_meisai02_ITEM_NAME">[2]Data!$F$1099</definedName>
    <definedName name="charge_meisai02_SYOUKEI">[1]DATA_fee_detail!$G$273</definedName>
    <definedName name="charge_meisai03_ITEM_NAME">[2]Data!$F$1102</definedName>
    <definedName name="charge_meisai03_SYOUKEI">[1]DATA_fee_detail!$G$278</definedName>
    <definedName name="charge_meisai04_ITEM_NAME">[2]Data!$F$1105</definedName>
    <definedName name="charge_meisai04_SYOUKEI">[1]DATA_fee_detail!$G$283</definedName>
    <definedName name="charge_meisai05_ITEM_NAME">[2]Data!$F$1108</definedName>
    <definedName name="charge_meisai05_SYOUKEI">[1]DATA_fee_detail!$G$288</definedName>
    <definedName name="charge_meisai06_ITEM_NAME">[2]Data!$F$1111</definedName>
    <definedName name="charge_meisai06_SYOUKEI">[1]DATA_fee_detail!$G$293</definedName>
    <definedName name="charge_meisai07_ITEM_NAME">[2]Data!$F$1114</definedName>
    <definedName name="charge_meisai07_SYOUKEI">[1]DATA_fee_detail!$G$298</definedName>
    <definedName name="charge_meisai08_ITEM_NAME">[2]Data!$F$1117</definedName>
    <definedName name="charge_meisai08_SYOUKEI">[1]DATA_fee_detail!$G$303</definedName>
    <definedName name="charge_meisai09_ITEM_NAME">[2]Data!$F$1120</definedName>
    <definedName name="charge_meisai09_SYOUKEI">[1]DATA_fee_detail!$G$308</definedName>
    <definedName name="charge_meisai10_ITEM_NAME">[2]Data!$F$1123</definedName>
    <definedName name="charge_meisai10_SYOUKEI">[1]DATA_fee_detail!$G$313</definedName>
    <definedName name="charge_meisai11_ITEM_NAME">[2]Data!$F$1126</definedName>
    <definedName name="charge_meisai11_SYOUKEI">[1]DATA_fee_detail!$G$318</definedName>
    <definedName name="charge_NOTE">[1]DATA_fee_detail!$G$246</definedName>
    <definedName name="charge_RECEIPT_DATE">[1]DATA_fee_detail!$G$243</definedName>
    <definedName name="charge_RECEIPT_PRICE">[1]DATA_fee_detail!$G$239</definedName>
    <definedName name="charge_RECEIPT_TO">[1]DATA_fee_detail!$G$240</definedName>
    <definedName name="charge_STR_CHARGE">[1]DATA_fee_detail!$G$253</definedName>
    <definedName name="charge_STR_CHARGE_WARIMASHI">[1]DATA_fee_detail!$G$259</definedName>
    <definedName name="charge_STR_SIHARAI_DATE">[1]DATA_fee_detail!$G$252</definedName>
    <definedName name="charge_strtower01_CHARGE">[1]DATA_fee_detail!$G$332</definedName>
    <definedName name="charge_strtower01_CHARGE_TOTAL">[1]DATA_fee_detail!$G$334</definedName>
    <definedName name="charge_strtower01_CHARGE_WARIMASHI">[1]DATA_fee_detail!$G$333</definedName>
    <definedName name="charge_strtower02_CHARGE">[1]DATA_fee_detail!$G$338</definedName>
    <definedName name="charge_strtower02_CHARGE_TOTAL">[1]DATA_fee_detail!$G$340</definedName>
    <definedName name="charge_strtower02_CHARGE_WARIMASHI">[1]DATA_fee_detail!$G$339</definedName>
    <definedName name="charge_strtower03_CHARGE">[1]DATA_fee_detail!$G$344</definedName>
    <definedName name="charge_strtower03_CHARGE_TOTAL">[1]DATA_fee_detail!$G$346</definedName>
    <definedName name="charge_strtower03_CHARGE_WARIMASHI">[1]DATA_fee_detail!$G$345</definedName>
    <definedName name="charge_strtower04_CHARGE">[1]DATA_fee_detail!$G$350</definedName>
    <definedName name="charge_strtower04_CHARGE_TOTAL">[1]DATA_fee_detail!$G$352</definedName>
    <definedName name="charge_strtower04_CHARGE_WARIMASHI">[1]DATA_fee_detail!$G$351</definedName>
    <definedName name="charge_strtower05_CHARGE">[1]DATA_fee_detail!$G$356</definedName>
    <definedName name="charge_strtower05_CHARGE_TOTAL">[1]DATA_fee_detail!$G$358</definedName>
    <definedName name="charge_strtower05_CHARGE_WARIMASHI">[1]DATA_fee_detail!$G$357</definedName>
    <definedName name="charge_strtower06_CHARGE">[1]DATA_fee_detail!$G$362</definedName>
    <definedName name="charge_strtower06_CHARGE_TOTAL">[1]DATA_fee_detail!$G$364</definedName>
    <definedName name="charge_strtower06_CHARGE_WARIMASHI">[1]DATA_fee_detail!$G$363</definedName>
    <definedName name="charge_strtower07_CHARGE">[1]DATA_fee_detail!$G$368</definedName>
    <definedName name="charge_strtower07_CHARGE_TOTAL">[1]DATA_fee_detail!$G$370</definedName>
    <definedName name="charge_strtower07_CHARGE_WARIMASHI">[1]DATA_fee_detail!$G$369</definedName>
    <definedName name="charge_strtower08_CHARGE">[1]DATA_fee_detail!$G$374</definedName>
    <definedName name="charge_strtower08_CHARGE_TOTAL">[1]DATA_fee_detail!$G$376</definedName>
    <definedName name="charge_strtower08_CHARGE_WARIMASHI">[1]DATA_fee_detail!$G$375</definedName>
    <definedName name="charge_strtower09_CHARGE">[1]DATA_fee_detail!$G$380</definedName>
    <definedName name="charge_strtower09_CHARGE_TOTAL">[1]DATA_fee_detail!$G$382</definedName>
    <definedName name="charge_strtower09_CHARGE_WARIMASHI">[1]DATA_fee_detail!$G$381</definedName>
    <definedName name="charge_strtower10_CHARGE">[1]DATA_fee_detail!$G$386</definedName>
    <definedName name="charge_strtower10_CHARGE_TOTAL">[1]DATA_fee_detail!$G$388</definedName>
    <definedName name="charge_strtower10_CHARGE_WARIMASHI">[1]DATA_fee_detail!$G$387</definedName>
    <definedName name="charge_strtower11_CHARGE">[1]DATA_fee_detail!$G$392</definedName>
    <definedName name="charge_strtower11_CHARGE_TOTAL">[1]DATA_fee_detail!$G$394</definedName>
    <definedName name="charge_strtower11_CHARGE_WARIMASHI">[1]DATA_fee_detail!$G$393</definedName>
    <definedName name="charge_strtower12_CHARGE">[1]DATA_fee_detail!$G$398</definedName>
    <definedName name="charge_strtower12_CHARGE_TOTAL">[1]DATA_fee_detail!$G$400</definedName>
    <definedName name="charge_strtower12_CHARGE_WARIMASHI">[1]DATA_fee_detail!$G$399</definedName>
    <definedName name="charge_strtower13_CHARGE">[1]DATA_fee_detail!$G$404</definedName>
    <definedName name="charge_strtower13_CHARGE_TOTAL">[1]DATA_fee_detail!$G$406</definedName>
    <definedName name="charge_strtower13_CHARGE_WARIMASHI">[1]DATA_fee_detail!$G$405</definedName>
    <definedName name="charge_strtower14_CHARGE">[1]DATA_fee_detail!$G$410</definedName>
    <definedName name="charge_strtower14_CHARGE_TOTAL">[1]DATA_fee_detail!$G$412</definedName>
    <definedName name="charge_strtower14_CHARGE_WARIMASHI">[1]DATA_fee_detail!$G$411</definedName>
    <definedName name="charge_strtower15_CHARGE">[1]DATA_fee_detail!$G$416</definedName>
    <definedName name="charge_strtower15_CHARGE_TOTAL">[1]DATA_fee_detail!$G$418</definedName>
    <definedName name="charge_strtower15_CHARGE_WARIMASHI">[1]DATA_fee_detail!$G$417</definedName>
    <definedName name="charge_strtower16_CHARGE">[1]DATA_fee_detail!$G$422</definedName>
    <definedName name="charge_strtower16_CHARGE_TOTAL">[1]DATA_fee_detail!$G$424</definedName>
    <definedName name="charge_strtower16_CHARGE_WARIMASHI">[1]DATA_fee_detail!$G$423</definedName>
    <definedName name="charge_strtower17_CHARGE">[1]DATA_fee_detail!$G$428</definedName>
    <definedName name="charge_strtower17_CHARGE_TOTAL">[1]DATA_fee_detail!$G$430</definedName>
    <definedName name="charge_strtower17_CHARGE_WARIMASHI">[1]DATA_fee_detail!$G$429</definedName>
    <definedName name="charge_strtower18_CHARGE">[1]DATA_fee_detail!$G$434</definedName>
    <definedName name="charge_strtower18_CHARGE_TOTAL">[1]DATA_fee_detail!$G$436</definedName>
    <definedName name="charge_strtower18_CHARGE_WARIMASHI">[1]DATA_fee_detail!$G$435</definedName>
    <definedName name="charge_strtower19_CHARGE">[1]DATA_fee_detail!$G$440</definedName>
    <definedName name="charge_strtower19_CHARGE_TOTAL">[1]DATA_fee_detail!$G$442</definedName>
    <definedName name="charge_strtower19_CHARGE_WARIMASHI">[1]DATA_fee_detail!$G$441</definedName>
    <definedName name="charge_strtower20_CHARGE">[1]DATA_fee_detail!$G$446</definedName>
    <definedName name="charge_strtower20_CHARGE_TOTAL">[1]DATA_fee_detail!$G$448</definedName>
    <definedName name="charge_strtower20_CHARGE_WARIMASHI">[1]DATA_fee_detail!$G$447</definedName>
    <definedName name="charge_strtower21_CHARGE">[1]DATA_fee_detail!$G$452</definedName>
    <definedName name="charge_strtower21_CHARGE_TOTAL">[1]DATA_fee_detail!$G$454</definedName>
    <definedName name="charge_strtower21_CHARGE_WARIMASHI">[1]DATA_fee_detail!$G$453</definedName>
    <definedName name="charge_strtower22_CHARGE">[1]DATA_fee_detail!$G$458</definedName>
    <definedName name="charge_strtower22_CHARGE_TOTAL">[1]DATA_fee_detail!$G$460</definedName>
    <definedName name="charge_strtower22_CHARGE_WARIMASHI">[1]DATA_fee_detail!$G$459</definedName>
    <definedName name="charge_strtower23_CHARGE">[1]DATA_fee_detail!$G$464</definedName>
    <definedName name="charge_strtower23_CHARGE_TOTAL">[1]DATA_fee_detail!$G$466</definedName>
    <definedName name="charge_strtower23_CHARGE_WARIMASHI">[1]DATA_fee_detail!$G$465</definedName>
    <definedName name="charge_strtower24_CHARGE">[1]DATA_fee_detail!$G$470</definedName>
    <definedName name="charge_strtower24_CHARGE_TOTAL">[1]DATA_fee_detail!$G$472</definedName>
    <definedName name="charge_strtower24_CHARGE_WARIMASHI">[1]DATA_fee_detail!$G$471</definedName>
    <definedName name="charge_strtower25_CHARGE">[1]DATA_fee_detail!$G$476</definedName>
    <definedName name="charge_strtower25_CHARGE_TOTAL">[1]DATA_fee_detail!$G$478</definedName>
    <definedName name="charge_strtower25_CHARGE_WARIMASHI">[1]DATA_fee_detail!$G$477</definedName>
    <definedName name="charge_strtower26_CHARGE">[1]DATA_fee_detail!$G$482</definedName>
    <definedName name="charge_strtower26_CHARGE_TOTAL">[1]DATA_fee_detail!$G$484</definedName>
    <definedName name="charge_strtower26_CHARGE_WARIMASHI">[1]DATA_fee_detail!$G$483</definedName>
    <definedName name="charge_strtower27_CHARGE">[1]DATA_fee_detail!$G$488</definedName>
    <definedName name="charge_strtower27_CHARGE_TOTAL">[1]DATA_fee_detail!$G$490</definedName>
    <definedName name="charge_strtower27_CHARGE_WARIMASHI">[1]DATA_fee_detail!$G$489</definedName>
    <definedName name="charge_strtower28_CHARGE">[1]DATA_fee_detail!$G$494</definedName>
    <definedName name="charge_strtower28_CHARGE_TOTAL">[1]DATA_fee_detail!$G$496</definedName>
    <definedName name="charge_strtower28_CHARGE_WARIMASHI">[1]DATA_fee_detail!$G$495</definedName>
    <definedName name="charge_strtower29_CHARGE">[1]DATA_fee_detail!$G$500</definedName>
    <definedName name="charge_strtower29_CHARGE_TOTAL">[1]DATA_fee_detail!$G$502</definedName>
    <definedName name="charge_strtower29_CHARGE_WARIMASHI">[1]DATA_fee_detail!$G$501</definedName>
    <definedName name="charge_strtower30_CHARGE">[1]DATA_fee_detail!$G$506</definedName>
    <definedName name="charge_strtower30_CHARGE_TOTAL">[1]DATA_fee_detail!$G$508</definedName>
    <definedName name="charge_strtower30_CHARGE_WARIMASHI">[1]DATA_fee_detail!$G$507</definedName>
    <definedName name="charge_TIIKIWARIMASHI_CHARGE">[1]DATA_fee_detail!$G$263</definedName>
    <definedName name="chng_OWNER_COUNT_value_simple">[1]DATA!$J$467</definedName>
    <definedName name="city_city">#REF!</definedName>
    <definedName name="city_CITY_KIND">#REF!</definedName>
    <definedName name="city_CITY_PUBLIC_OFFICE_ID__DEPART_NAME">[1]DATA!$H$142</definedName>
    <definedName name="city_CITY_PUBLIC_OFFICE_ID__FAX">[1]DATA!$H$143</definedName>
    <definedName name="city_CITY_PUBLIC_OFFICE_ID__GYOUSEI_NAME">[1]DATA!$H$145</definedName>
    <definedName name="city_CITY_PUBLIC_OFFICE_ID__NAME">[1]DATA!$H$141</definedName>
    <definedName name="city_CITY_PUBLIC_OFFICE_ID__SYUJI_NAME">[1]DATA!$H$144</definedName>
    <definedName name="city_FIRE_STATION_ID__DEPART_NAME">[1]DATA!$H$123</definedName>
    <definedName name="city_FIRE_STATION_ID__DEST_NAME">[1]DATA!$H$124</definedName>
    <definedName name="city_FIRE_STATION_ID__NAME">[1]DATA!$H$122</definedName>
    <definedName name="city_HEALTH_CENTER_ID__DEST_NAME">[1]DATA!$H$129</definedName>
    <definedName name="city_ken">#REF!</definedName>
    <definedName name="city_KEN_PUBLIC_OFFICE_ID__DEPART_NAME">[1]DATA!$H$160</definedName>
    <definedName name="city_KEN_PUBLIC_OFFICE_ID__FAX">[1]DATA!$H$161</definedName>
    <definedName name="city_KEN_PUBLIC_OFFICE_ID__GYOUSEI_NAME">[1]DATA!$H$163</definedName>
    <definedName name="city_KEN_PUBLIC_OFFICE_ID__NAME">[1]DATA!$H$159</definedName>
    <definedName name="city_KEN_PUBLIC_OFFICE_ID__SYUJI_NAME">[1]DATA!$H$162</definedName>
    <definedName name="city_KEN1_PUBLIC_OFFICE_ID__DEPART_NAME">[1]DATA!$H$148</definedName>
    <definedName name="city_KEN1_PUBLIC_OFFICE_ID__FAX">[1]DATA!$H$149</definedName>
    <definedName name="city_KEN1_PUBLIC_OFFICE_ID__GYOUSEI_NAME">[1]DATA!$H$151</definedName>
    <definedName name="city_KEN1_PUBLIC_OFFICE_ID__NAME">[1]DATA!$H$147</definedName>
    <definedName name="city_KEN1_PUBLIC_OFFICE_ID__SYUJI_NAME">[1]DATA!$H$150</definedName>
    <definedName name="city_KEN2_PUBLIC_OFFICE_ID__DEPART_NAME">[1]DATA!$H$154</definedName>
    <definedName name="city_KEN2_PUBLIC_OFFICE_ID__FAX">[1]DATA!$H$155</definedName>
    <definedName name="city_KEN2_PUBLIC_OFFICE_ID__GYOUSEI_NAME">[1]DATA!$H$157</definedName>
    <definedName name="city_KEN2_PUBLIC_OFFICE_ID__NAME">[1]DATA!$H$153</definedName>
    <definedName name="city_KEN2_PUBLIC_OFFICE_ID__SYUJI_NAME">[1]DATA!$H$156</definedName>
    <definedName name="city_street">[1]DATA!$H$112</definedName>
    <definedName name="city_town">[1]DATA!$H$111</definedName>
    <definedName name="cng_NOTIFY_DATE_final_Koufudekinai_mongon">[3]dDATA_cst!$L$566</definedName>
    <definedName name="cng_NOTIFY_DATE_inter_Koufudekinai_mongon">[3]dDATA_cst!$L$549</definedName>
    <definedName name="cng_NOTIFY_DATE_Keteidekinai_jouban">[1]dDATA_cst!$I$149</definedName>
    <definedName name="cng_NOTIFY_DATE_Keteidekinai_mongon">[1]dDATA_cst!$I$157</definedName>
    <definedName name="cng_NOTIFY_DATE_Tekigousinai_jouban">[1]dDATA_cst!$I$166</definedName>
    <definedName name="cng_NOTIFY_DATE_Tekigousinai_mongon">[1]dDATA_cst!$I$174</definedName>
    <definedName name="config_CUSTOM_CODE">[1]DATA!$H$21</definedName>
    <definedName name="config_PRESENTER_ADDRESS">[1]DATA!$H$12</definedName>
    <definedName name="cst__button_kind">[1]DATA!$J$86</definedName>
    <definedName name="cst__button_kind__select">[1]DATA!$J$84</definedName>
    <definedName name="cst__button_no">[1]DATA!$J$88</definedName>
    <definedName name="cst_ADDRESS_OFFICE_NAME_honsyo">[3]dDATA_cst!$L$189</definedName>
    <definedName name="cst_after_shinsei_BILL_NAME">[2]Data!$H$983</definedName>
    <definedName name="cst_after_shinsei_build_address">[2]Data!$H$952</definedName>
    <definedName name="cst_after_shinsei_build_TOKUREI_56_7">[2]Data!$H$1404</definedName>
    <definedName name="cst_after_shinsei_build_TOKUREI_56_7_DOURO_KITA">[2]Data!$H$1407</definedName>
    <definedName name="cst_after_shinsei_build_TOKUREI_56_7_DOURO_RINTI">[2]Data!$H$1406</definedName>
    <definedName name="cst_after_shinsei_build_TOKUREI_56_7_DOURO_TAKASA">[2]Data!$H$1405</definedName>
    <definedName name="cst_after_shinsei_DAIRI_JIMU_NAME">[2]Data!$H$391</definedName>
    <definedName name="cst_after_shinsei_DAIRI_NAME">[2]Data!$H$384</definedName>
    <definedName name="cst_after_shinsei_DAIRI_TEL">[2]Data!$H$398</definedName>
    <definedName name="cst_after_shinsei_NUSHI_CORP">[2]Data!$H$99</definedName>
    <definedName name="cst_after_shinsei_NUSHI_NAME">[2]Data!$H$102</definedName>
    <definedName name="cst_after_shinsei_owner1__fullname">[2]Data!$H$107</definedName>
    <definedName name="cst_after_shinsei_owner2__fullname">[2]Data!$H$118</definedName>
    <definedName name="cst_after_shinsei_SEKKEI_JIMU_NAME">[2]Data!$H$488</definedName>
    <definedName name="cst_after_shinsei_SEKKEI_NAME">[2]Data!$H$482</definedName>
    <definedName name="cst_allthemembers_owner_name_all">[1]DATA!$J$451</definedName>
    <definedName name="cst_allthemembers_owner_name_all_add_sama">[1]DATA!$J$452</definedName>
    <definedName name="cst_apply__sp12">[2]Data!$H$372</definedName>
    <definedName name="cst_apply__sp14">[2]Data!$H$373</definedName>
    <definedName name="cst_apply__sp4">[2]Data!$H$371</definedName>
    <definedName name="cst_apply__sp8">[2]Data!$H$374</definedName>
    <definedName name="cst_apply_ACCEPT_KENSA_USER_ID">[2]Data!$H$1375</definedName>
    <definedName name="cst_apply_ACCEPT_OFFICE_ID">[2]Data!$H$17</definedName>
    <definedName name="cst_apply_CHARGE_ID__meisai01_ITEM_NAME">[2]Data!$H$1052</definedName>
    <definedName name="cst_apply_CHARGE_ID__meisai01_SYOUKEI">[2]Data!$H$1053</definedName>
    <definedName name="cst_apply_CHARGE_ID__meisai02_ITEM_NAME">[2]Data!$H$1055</definedName>
    <definedName name="cst_apply_CHARGE_ID__meisai02_SYOUKEI">[2]Data!$H$1056</definedName>
    <definedName name="cst_apply_CHARGE_ID__meisai03_ITEM_NAME">[2]Data!$H$1058</definedName>
    <definedName name="cst_apply_CHARGE_ID__meisai03_SYOUKEI">[2]Data!$H$1059</definedName>
    <definedName name="cst_apply_CHARGE_ID__meisai04_ITEM_NAME">[2]Data!$H$1061</definedName>
    <definedName name="cst_apply_CHARGE_ID__meisai04_SYOUKEI">[2]Data!$H$1062</definedName>
    <definedName name="cst_apply_CHARGE_ID__meisai05_ITEM_NAME">[2]Data!$H$1064</definedName>
    <definedName name="cst_apply_CHARGE_ID__meisai05_SYOUKEI">[2]Data!$H$1065</definedName>
    <definedName name="cst_apply_CHARGE_ID__meisai06_ITEM_NAME">[2]Data!$H$1067</definedName>
    <definedName name="cst_apply_CHARGE_ID__meisai06_SYOUKEI">[2]Data!$H$1068</definedName>
    <definedName name="cst_apply_CHARGE_ID__meisai07_ITEM_NAME">[2]Data!$H$1070</definedName>
    <definedName name="cst_apply_CHARGE_ID__meisai07_SYOUKEI">[2]Data!$H$1071</definedName>
    <definedName name="cst_apply_CHARGE_ID__meisai08_ITEM_NAME">[2]Data!$H$1073</definedName>
    <definedName name="cst_apply_CHARGE_ID__meisai08_SYOUKEI">[2]Data!$H$1074</definedName>
    <definedName name="cst_apply_CHARGE_ID__meisai09_ITEM_NAME">[2]Data!$H$1076</definedName>
    <definedName name="cst_apply_CHARGE_ID__meisai09_SYOUKEI">[2]Data!$H$1077</definedName>
    <definedName name="cst_apply_CHARGE_ID__meisai10_ITEM_NAME">[2]Data!$H$1079</definedName>
    <definedName name="cst_apply_CHARGE_ID__meisai10_SYOUKEI">[2]Data!$H$1080</definedName>
    <definedName name="cst_apply_CHARGE_ID__meisai11_ITEM_NAME">[2]Data!$H$1082</definedName>
    <definedName name="cst_apply_CHARGE_ID__meisai11_SYOUKEI">[2]Data!$H$1083</definedName>
    <definedName name="cst_apply_CHARGE_ID__RECEIPT_PRICE">[2]Data!$H$1029</definedName>
    <definedName name="cst_apply_CHARGE_ID__RECEIPT_TO">[2]Data!$H$1036</definedName>
    <definedName name="cst_apply_CITY_ID__CITY_KIND">[2]Data!$H$1171</definedName>
    <definedName name="cst_apply_CITY_ID__FIRE_STATION_ID__DEST_NAME">[2]Data!$H$1175</definedName>
    <definedName name="cst_apply_DECISION_DATE">[2]Data!$H$1230</definedName>
    <definedName name="cst_apply_DECISION_DATE_dsp">[2]Data!$H$1231</definedName>
    <definedName name="cst_apply_DECISION_DATE_NENDO">[2]Data!$H$1232</definedName>
    <definedName name="cst_apply_FIRE_SYOUKAI_DATE">[2]Data!$H$1359</definedName>
    <definedName name="cst_apply_ISSUE_DATE">[2]Data!$H$1005</definedName>
    <definedName name="cst_apply_ISSUE_NO__year_KKS">[2]Data!$H$1002</definedName>
    <definedName name="cst_apply_ISSUER_NAME">[2]Data!$H$1008</definedName>
    <definedName name="cst_apply_JYURI_NO">[2]Data!$H$1234</definedName>
    <definedName name="cst_apply_JYURI_NO__year_KKS">[2]Data!$H$1236</definedName>
    <definedName name="cst_apply_JYURI_NO_JCI">[2]Data!#REF!</definedName>
    <definedName name="cst_apply_JYURI_NO_MKJC">[2]Data!$H$1235</definedName>
    <definedName name="cst_apply_KARISIYOU_BEGIN_DATE">[2]Data!$H$1342</definedName>
    <definedName name="cst_apply_KARISIYOU_BUBUN_GAIYOU">[2]Data!$H$1368</definedName>
    <definedName name="cst_apply_KARISIYOU_END_DATE">[2]Data!$H$1343</definedName>
    <definedName name="cst_apply_KARISIYOU_JYOUKEN">[2]Data!$H$1345</definedName>
    <definedName name="cst_apply_KARISIYOU_YOUTO">[2]Data!$H$1340</definedName>
    <definedName name="cst_apply_KENSA_USER_ID">[2]Data!$H$1364</definedName>
    <definedName name="cst_apply_KENSA2_USER_ID">[2]Data!$H$1365</definedName>
    <definedName name="cst_apply_KENSA3_USER_ID">[2]Data!$H$1366</definedName>
    <definedName name="cst_apply_KENSAIN01">[2]Data!$H$1381</definedName>
    <definedName name="cst_apply_KENSAIN02">[2]Data!$H$1382</definedName>
    <definedName name="cst_apply_KENSAIN03">[2]Data!$H$1383</definedName>
    <definedName name="cst_apply_NG_DATE">[2]Data!$H$1352</definedName>
    <definedName name="cst_apply_NG_RIYU">[2]Data!$H$1358</definedName>
    <definedName name="cst_apply_NOTIFY_DATE">[2]Data!$H$1362</definedName>
    <definedName name="cst_apply_NOTIFY_NO">[2]Data!$H$1363</definedName>
    <definedName name="cst_apply_REPORT_DATE">[2]Data!$H$1229</definedName>
    <definedName name="cst_apply_REPORT_DEST_GYOUSEI_NAME_daikibo_c">[2]Data!$H$1203</definedName>
    <definedName name="cst_apply_REPORT_DEST_GYOUSEI_NAME_daikibo_ew">[2]Data!$H$1204</definedName>
    <definedName name="cst_apply_reportdest_GYOUSEI_NAME">[2]Data!$H$1168</definedName>
    <definedName name="cst_apply_reportdest_GYOUSEI_NAME_kakunin">[2]Data!#REF!</definedName>
    <definedName name="cst_apply_TARGET_KIND">[2]Data!$H$40</definedName>
    <definedName name="cst_build_address">[3]dDATA_cst!$L$495</definedName>
    <definedName name="cst_build_address_Erea">[2]Data!$H$955:$H$956</definedName>
    <definedName name="cst_build_address_LinkCell">[2]Data!$H$954</definedName>
    <definedName name="cst_buildobject__shinsei_build_KAISU_TIJYOU_SHINSEI">[3]dDATA_cst!$L$1259</definedName>
    <definedName name="cst_buildobject__shinsei_build_KAISU_TIKA_SHINSEI__zero">[3]dDATA_cst!$L$1268</definedName>
    <definedName name="cst_buildobject__shinsei_build_KENTIKU_MENSEKI_SHINSEI">[3]dDATA_cst!$L$1217</definedName>
    <definedName name="cst_buildobject__shinsei_build_KENTIKU_MENSEKI_SHINSEI_IGAI">[3]dDATA_cst!$L$1226</definedName>
    <definedName name="cst_buildobject__shinsei_build_KENTIKU_MENSEKI_SHINSEI_TOTAL">[3]dDATA_cst!$L$1235</definedName>
    <definedName name="cst_buildobject__shinsei_build_NOBE_MENSEKI_BILL_SHINSEI">[3]dDATA_cst!$L$1190</definedName>
    <definedName name="cst_buildobject__shinsei_build_NOBE_MENSEKI_BILL_SHINSEI_IGAI__zero">[3]dDATA_cst!$L$1199</definedName>
    <definedName name="cst_buildobject__shinsei_build_NOBE_MENSEKI_BILL_SHINSEI_TOTAL">[3]dDATA_cst!$L$1208</definedName>
    <definedName name="cst_buildobject__shinsei_build_p4_TAIKA_KENTIKU">[3]dDATA_cst!$L$1286</definedName>
    <definedName name="cst_buildobject__shinsei_build_SHIKITI_MENSEKI_1_TOTAL">[3]dDATA_cst!$L$1178</definedName>
    <definedName name="cst_buildobject__shinsei_build_YOUTO_TIIKI">[3]dDATA_cst!$L$1169</definedName>
    <definedName name="cst_change_JUDGE_OFFICE_CORP_general">[3]dSTR_OFFICE_info!$H$31</definedName>
    <definedName name="cst_change_JUDGE_OFFICE_CORP_public">[3]dSTR_OFFICE_info!$H$32</definedName>
    <definedName name="cst_change_JUDGE_OFFICE_CORP_zaidan">[3]dSTR_OFFICE_info!$H$33</definedName>
    <definedName name="cst_CHARGE__BASIC_MEISAI_GOUKEI">[1]DATA_fee_detail!$I$40</definedName>
    <definedName name="cst_CHARGE_ID__meisai01_TANKA">#REF!</definedName>
    <definedName name="cst_CHARGE_ID__meisai02_TANKA">#REF!</definedName>
    <definedName name="cst_CHARGE_ID__meisai03_TANKA">#REF!</definedName>
    <definedName name="cst_CHARGE_ID__meisai04_TANKA">#REF!</definedName>
    <definedName name="cst_CHARGE_ID0_BASE_DATE">#REF!</definedName>
    <definedName name="cst_CHARGE_ID0_BASIC_CHARGE">#REF!</definedName>
    <definedName name="cst_CHARGE_ID0_DETAIL_BIKO">#REF!</definedName>
    <definedName name="cst_CHARGE_ID0_INCOME_DATE_select">#REF!</definedName>
    <definedName name="cst_CHARGE_ID0_INCOME_MONEY_select">#REF!</definedName>
    <definedName name="cst_CHARGE_ID0_income01_INCOME_DATE">#REF!</definedName>
    <definedName name="cst_CHARGE_ID0_income01_INCOME_MONEY">#REF!</definedName>
    <definedName name="cst_CHARGE_ID0_income02_INCOME_DATE">#REF!</definedName>
    <definedName name="cst_CHARGE_ID0_income02_INCOME_MONEY">#REF!</definedName>
    <definedName name="cst_CHARGE_ID0_income03_INCOME_DATE">#REF!</definedName>
    <definedName name="cst_CHARGE_ID0_income03_INCOME_MONEY">#REF!</definedName>
    <definedName name="cst_CHARGE_ID0_MEISAI_CHARGE">#REF!</definedName>
    <definedName name="cst_CHARGE_ID0_meisai01_SYOUKEI">#REF!</definedName>
    <definedName name="cst_CHARGE_ID0_meisai02_SYOUKEI">#REF!</definedName>
    <definedName name="cst_CHARGE_ID0_meisai03_SYOUKEI">#REF!</definedName>
    <definedName name="cst_CHARGE_ID0_meisai04_SYOUKEI">#REF!</definedName>
    <definedName name="cst_CHARGE_ID0_meisai05_SYOUKEI">#REF!</definedName>
    <definedName name="cst_CHARGE_ID0_meisai06_SYOUKEI">#REF!</definedName>
    <definedName name="cst_CHARGE_ID0_meisai07_SYOUKEI">#REF!</definedName>
    <definedName name="cst_CHARGE_ID0_meisai08_SYOUKEI">#REF!</definedName>
    <definedName name="cst_CHARGE_ID0_meisai09_SYOUKEI">#REF!</definedName>
    <definedName name="cst_CHARGE_ID0_meisai10_SYOUKEI">#REF!</definedName>
    <definedName name="cst_CHARGE_ID0_meisai11_SYOUKEI">#REF!</definedName>
    <definedName name="cst_CHARGE_ID0_NOTE">#REF!</definedName>
    <definedName name="cst_CHARGE_ID0_RECEIPT_DATE">#REF!</definedName>
    <definedName name="cst_CHARGE_ID0_RECEIPT_PRICE">#REF!</definedName>
    <definedName name="cst_CHARGE_ID0_RECEIPT_TO">#REF!</definedName>
    <definedName name="cst_CHARGE_ID0_STR_CHARGE">#REF!</definedName>
    <definedName name="cst_CHARGE_ID0_STR_CHARGE_WARIMASHI">#REF!</definedName>
    <definedName name="cst_CHARGE_ID0_TIIKIWARIMASHI_CHARGE">#REF!</definedName>
    <definedName name="cst_CHARGE_ID1_BASIC_CHARGE">#REF!</definedName>
    <definedName name="cst_CHARGE_ID1_income01_INCOME_DATE">#REF!</definedName>
    <definedName name="cst_CHARGE_ID1_income01_INCOME_MONEY">#REF!</definedName>
    <definedName name="cst_CHARGE_ID1_income02_INCOME_DATE">#REF!</definedName>
    <definedName name="cst_CHARGE_ID1_income02_INCOME_MONEY">#REF!</definedName>
    <definedName name="cst_CHARGE_ID1_income03_INCOME_DATE">#REF!</definedName>
    <definedName name="cst_CHARGE_ID1_income03_INCOME_MONEY">#REF!</definedName>
    <definedName name="cst_CHARGE_ID1_meisai01_ITEM_NAME">#REF!</definedName>
    <definedName name="cst_CHARGE_ID1_meisai01_SURYOU">#REF!</definedName>
    <definedName name="cst_CHARGE_ID1_meisai01_SYOUKEI">#REF!</definedName>
    <definedName name="cst_CHARGE_ID1_meisai02_ITEM_NAME">#REF!</definedName>
    <definedName name="cst_CHARGE_ID1_meisai02_SURYOU">#REF!</definedName>
    <definedName name="cst_CHARGE_ID1_meisai02_SYOUKEI">#REF!</definedName>
    <definedName name="cst_CHARGE_ID1_meisai03_ITEM_NAME">#REF!</definedName>
    <definedName name="cst_CHARGE_ID1_meisai03_SURYOU">#REF!</definedName>
    <definedName name="cst_CHARGE_ID1_meisai03_SYOUKEI">#REF!</definedName>
    <definedName name="cst_CHARGE_ID1_meisai04_ITEM_NAME">#REF!</definedName>
    <definedName name="cst_CHARGE_ID1_meisai04_SURYOU">#REF!</definedName>
    <definedName name="cst_CHARGE_ID1_meisai04_SYOUKEI">#REF!</definedName>
    <definedName name="cst_CHARGE_ID1_meisai05_ITEM_NAME">#REF!</definedName>
    <definedName name="cst_CHARGE_ID1_meisai05_SYOUKEI">#REF!</definedName>
    <definedName name="cst_CHARGE_ID1_meisai06_SYOUKEI">#REF!</definedName>
    <definedName name="cst_CHARGE_ID1_meisai07_SYOUKEI">#REF!</definedName>
    <definedName name="cst_CHARGE_ID1_meisai08_SYOUKEI">#REF!</definedName>
    <definedName name="cst_CHARGE_ID1_meisai09_SYOUKEI">#REF!</definedName>
    <definedName name="cst_CHARGE_ID1_meisai10_SYOUKEI">#REF!</definedName>
    <definedName name="cst_CHARGE_ID1_meisai11_SYOUKEI">#REF!</definedName>
    <definedName name="cst_CHARGE_ID1_RECEIPT_DATE">#REF!</definedName>
    <definedName name="cst_CHARGE_ID1_RECEIPT_PRICE">#REF!</definedName>
    <definedName name="cst_CHARGE_ID1_RECEIPT_TO">#REF!</definedName>
    <definedName name="cst_CHARGE_ID1_STR_CHARGE_WARIMASHI">#REF!</definedName>
    <definedName name="cst_CHARGE_ID2_income01_INCOME_DATE">#REF!</definedName>
    <definedName name="cst_CHARGE_ID2_income01_INCOME_MONEY">#REF!</definedName>
    <definedName name="cst_CHARGE_ID2_income02_INCOME_DATE">#REF!</definedName>
    <definedName name="cst_CHARGE_ID2_income02_INCOME_MONEY">#REF!</definedName>
    <definedName name="cst_CHARGE_ID2_income03_INCOME_DATE">#REF!</definedName>
    <definedName name="cst_CHARGE_ID2_income03_INCOME_MONEY">#REF!</definedName>
    <definedName name="cst_CHARGE_ID2_meisai01_SYOUKEI">#REF!</definedName>
    <definedName name="cst_CHARGE_ID2_meisai02_SYOUKEI">#REF!</definedName>
    <definedName name="cst_CHARGE_ID2_meisai03_SYOUKEI">#REF!</definedName>
    <definedName name="cst_CHARGE_ID2_meisai04_SYOUKEI">#REF!</definedName>
    <definedName name="cst_CHARGE_ID2_meisai05_SYOUKEI">#REF!</definedName>
    <definedName name="cst_CHARGE_ID2_meisai06_SYOUKEI">#REF!</definedName>
    <definedName name="cst_CHARGE_ID2_meisai07_SYOUKEI">#REF!</definedName>
    <definedName name="cst_CHARGE_ID2_meisai08_SYOUKEI">#REF!</definedName>
    <definedName name="cst_CHARGE_ID2_meisai09_SYOUKEI">#REF!</definedName>
    <definedName name="cst_CHARGE_ID2_meisai10_SYOUKEI">#REF!</definedName>
    <definedName name="cst_CHARGE_ID2_meisai11_SYOUKEI">#REF!</definedName>
    <definedName name="cst_CHARGE_ID2_RECEIPT_DATE">#REF!</definedName>
    <definedName name="cst_CHARGE_ID2_RECEIPT_PRICE">#REF!</definedName>
    <definedName name="cst_CHARGE_ID3_income01_INCOME_DATE">#REF!</definedName>
    <definedName name="cst_CHARGE_ID3_income01_INCOME_MONEY">#REF!</definedName>
    <definedName name="cst_CHARGE_ID3_income02_INCOME_DATE">#REF!</definedName>
    <definedName name="cst_CHARGE_ID3_income02_INCOME_MONEY">#REF!</definedName>
    <definedName name="cst_CHARGE_ID3_income03_INCOME_DATE">#REF!</definedName>
    <definedName name="cst_CHARGE_ID3_income03_INCOME_MONEY">#REF!</definedName>
    <definedName name="cst_CHARGE_ID3_meisai01_SYOUKEI">#REF!</definedName>
    <definedName name="cst_CHARGE_ID3_meisai02_SYOUKEI">#REF!</definedName>
    <definedName name="cst_CHARGE_ID3_meisai03_SYOUKEI">#REF!</definedName>
    <definedName name="cst_CHARGE_ID3_meisai04_SYOUKEI">#REF!</definedName>
    <definedName name="cst_CHARGE_ID3_meisai05_SYOUKEI">#REF!</definedName>
    <definedName name="cst_CHARGE_ID3_meisai06_SYOUKEI">#REF!</definedName>
    <definedName name="cst_CHARGE_ID3_meisai07_SYOUKEI">#REF!</definedName>
    <definedName name="cst_CHARGE_ID3_meisai08_SYOUKEI">#REF!</definedName>
    <definedName name="cst_CHARGE_ID3_meisai09_SYOUKEI">#REF!</definedName>
    <definedName name="cst_CHARGE_ID3_meisai10_SYOUKEI">#REF!</definedName>
    <definedName name="cst_CHARGE_ID3_meisai11_SYOUKEI">#REF!</definedName>
    <definedName name="cst_CHARGE_ID3_RECEIPT_DATE">#REF!</definedName>
    <definedName name="cst_CHARGE_ID3_RECEIPT_PRICE">#REF!</definedName>
    <definedName name="cst_CHARGE_IDx_BASIC_CHARGE">[3]dDATA_cst!$L$1008</definedName>
    <definedName name="cst_CHARGE_IDx_MEISAI_CHARGE">[3]dDATA_cst!$L$1023</definedName>
    <definedName name="cst_CHARGE_IDx_meisai01_ITEM_NAME">[3]dDATA_cst!$L$1044</definedName>
    <definedName name="cst_CHARGE_IDx_meisai01_SURYOU">[3]dDATA_cst!$L$1045</definedName>
    <definedName name="cst_CHARGE_IDx_meisai01_SYOUKEI">[3]dDATA_cst!$L$1046</definedName>
    <definedName name="cst_CHARGE_IDx_meisai02_ITEM_NAME">[3]dDATA_cst!$L$1049</definedName>
    <definedName name="cst_CHARGE_IDx_meisai02_SURYOU">[3]dDATA_cst!$L$1050</definedName>
    <definedName name="cst_CHARGE_IDx_meisai02_SYOUKEI">[3]dDATA_cst!$L$1051</definedName>
    <definedName name="cst_CHARGE_IDx_meisai03_ITEM_NAME">[3]dDATA_cst!$L$1054</definedName>
    <definedName name="cst_CHARGE_IDx_meisai03_SURYOU">[3]dDATA_cst!$L$1055</definedName>
    <definedName name="cst_CHARGE_IDx_meisai03_SYOUKEI">[3]dDATA_cst!$L$1056</definedName>
    <definedName name="cst_CHARGE_IDx_meisai04_ITEM_NAME">[3]dDATA_cst!$L$1059</definedName>
    <definedName name="cst_CHARGE_IDx_meisai04_SURYOU">[3]dDATA_cst!$L$1060</definedName>
    <definedName name="cst_CHARGE_IDx_meisai04_SYOUKEI">[3]dDATA_cst!$L$1061</definedName>
    <definedName name="cst_CHARGE_IDx_RECEIPT_PRICE">[3]dDATA_cst!$L$1005</definedName>
    <definedName name="cst_CHARGE_IDx_STR_CHARGE">[3]dDATA_cst!$L$1017</definedName>
    <definedName name="cst_CHARGE_IDx_STR_CHARGE_WARIMASHI">[3]dDATA_cst!$L$1026</definedName>
    <definedName name="cst_CHARGE_IDx_TIIKIWARIMASHI_CHARGE">[3]dDATA_cst!$L$1020</definedName>
    <definedName name="cst_charge_income_INCOME_DATE">[1]DATA_fee_detail!$I$328</definedName>
    <definedName name="cst_charge_income01_INCOME_DATE">[1]DATA_fee_detail!$I$321</definedName>
    <definedName name="cst_charge_income01_INCOME_MONEY">[1]DATA_fee_detail!$I$324</definedName>
    <definedName name="cst_charge_income02_INCOME_DATE">[1]DATA_fee_detail!$I$322</definedName>
    <definedName name="cst_charge_income02_INCOME_MONEY">[1]DATA_fee_detail!$I$325</definedName>
    <definedName name="cst_charge_income03_INCOME_DATE">[1]DATA_fee_detail!$I$323</definedName>
    <definedName name="cst_charge_income03_INCOME_MONEY">[1]DATA_fee_detail!$I$326</definedName>
    <definedName name="cst_CHARGE_MEISAI_GOUKEI">[1]DATA_fee_detail!$I$38</definedName>
    <definedName name="cst_charge_meisai01_SYOUKEI">[1]DATA_fee_detail!$I$268</definedName>
    <definedName name="cst_charge_meisai02_SYOUKEI">[1]DATA_fee_detail!$I$273</definedName>
    <definedName name="cst_charge_meisai03_SYOUKEI">[1]DATA_fee_detail!$I$278</definedName>
    <definedName name="cst_charge_meisai04_SYOUKEI">[1]DATA_fee_detail!$I$283</definedName>
    <definedName name="cst_charge_meisai05_SYOUKEI">[1]DATA_fee_detail!$I$288</definedName>
    <definedName name="cst_charge_meisai06_SYOUKEI">[1]DATA_fee_detail!$I$293</definedName>
    <definedName name="cst_charge_meisai07_SYOUKEI">[1]DATA_fee_detail!$I$298</definedName>
    <definedName name="cst_charge_meisai08_SYOUKEI">[1]DATA_fee_detail!$I$303</definedName>
    <definedName name="cst_charge_meisai09_SYOUKEI">[1]DATA_fee_detail!$I$308</definedName>
    <definedName name="cst_charge_meisai10_SYOUKEI">[1]DATA_fee_detail!$I$313</definedName>
    <definedName name="cst_charge_meisai11_SYOUKEI">[1]DATA_fee_detail!$I$318</definedName>
    <definedName name="cst_charge_RECEIPT_DATE">[1]DATA_fee_detail!$I$243</definedName>
    <definedName name="cst_charge_RECEIPT_PRICE">[1]DATA_fee_detail!$I$239</definedName>
    <definedName name="cst_charge_STR_CHARGE">[1]DATA_fee_detail!$I$253</definedName>
    <definedName name="cst_charge_STR_CHARGE_WARIMASHI">[1]DATA_fee_detail!$I$259</definedName>
    <definedName name="cst_charge_TIIKIWARIMASHI_CHARGE">[1]DATA_fee_detail!$I$263</definedName>
    <definedName name="cst_charge_ZOUGEN_nomi_CHARGE__total">[1]DATA_fee_detail!$I$257</definedName>
    <definedName name="cst_city_city">[1]DATA!$J$106</definedName>
    <definedName name="cst_city_CITY_KIND">[1]DATA!$J$133</definedName>
    <definedName name="cst_city_CITY_PUBLIC_OFFICE_ID__DEPART_NAME">[1]DATA!$J$142</definedName>
    <definedName name="cst_city_CITY_PUBLIC_OFFICE_ID__FAX">[1]DATA!$J$143</definedName>
    <definedName name="cst_city_CITY_PUBLIC_OFFICE_ID__GYOUSEI_NAME">[1]DATA!$J$145</definedName>
    <definedName name="cst_city_CITY_PUBLIC_OFFICE_ID__NAME">[1]DATA!$J$141</definedName>
    <definedName name="cst_city_CITY_PUBLIC_OFFICE_ID__SYUJI_NAME">[1]DATA!$J$144</definedName>
    <definedName name="cst_city_city2">[1]DATA!$J$107</definedName>
    <definedName name="cst_city_city4">[1]DATA!$J$109</definedName>
    <definedName name="cst_city_city5">[1]DATA!$J$110</definedName>
    <definedName name="cst_city_FIRE_STATION_ID__DEPART_NAME">[1]DATA!$J$123</definedName>
    <definedName name="cst_city_FIRE_STATION_ID__DEST_NAME">[1]DATA!$J$124</definedName>
    <definedName name="cst_city_FIRE_STATION_ID__DEST_NAME__disp">[1]DATA!$J$125</definedName>
    <definedName name="cst_city_FIRE_STATION_ID__DEST_NAME_Decision">[1]dFIRESTATION_info!$C$67</definedName>
    <definedName name="cst_city_FIRE_STATION_ID__DEST_NAME_Decision__add_code">[3]dFIRESTATION_info!$C$68</definedName>
    <definedName name="cst_city_FIRE_STATION_ID__NAME">[1]DATA!$J$122</definedName>
    <definedName name="cst_city_KEN_PUBLIC_OFFICE_ID__DEPART_NAME">[1]DATA!$J$160</definedName>
    <definedName name="cst_city_KEN_PUBLIC_OFFICE_ID__FAX">[1]DATA!$J$161</definedName>
    <definedName name="cst_city_KEN_PUBLIC_OFFICE_ID__GYOUSEI_NAME">[1]DATA!$J$163</definedName>
    <definedName name="cst_city_KEN_PUBLIC_OFFICE_ID__NAME">[1]DATA!$J$159</definedName>
    <definedName name="cst_city_KEN_PUBLIC_OFFICE_ID__SYUJI_NAME">[1]DATA!$J$162</definedName>
    <definedName name="cst_city_KEN1_PUBLIC_OFFICE_ID__DEPART_NAME">[1]DATA!$J$148</definedName>
    <definedName name="cst_city_KEN1_PUBLIC_OFFICE_ID__FAX">[1]DATA!$J$149</definedName>
    <definedName name="cst_city_KEN1_PUBLIC_OFFICE_ID__GYOUSEI_NAME">[1]DATA!$J$151</definedName>
    <definedName name="cst_city_KEN1_PUBLIC_OFFICE_ID__NAME">[1]DATA!$J$147</definedName>
    <definedName name="cst_city_KEN1_PUBLIC_OFFICE_ID__SYUJI_NAME">[1]DATA!$J$150</definedName>
    <definedName name="cst_city_KEN2_PUBLIC_OFFICE_ID__DEPART_NAME">[1]DATA!$J$154</definedName>
    <definedName name="cst_city_KEN2_PUBLIC_OFFICE_ID__FAX">[1]DATA!$J$155</definedName>
    <definedName name="cst_city_KEN2_PUBLIC_OFFICE_ID__GYOUSEI_NAME">[1]DATA!$J$157</definedName>
    <definedName name="cst_city_KEN2_PUBLIC_OFFICE_ID__NAME">[1]DATA!$J$153</definedName>
    <definedName name="cst_city_KEN2_PUBLIC_OFFICE_ID__SYUJI_NAME">[1]DATA!$J$156</definedName>
    <definedName name="cst_CityInfo">[1]dFIRESTATION_info!$C$24</definedName>
    <definedName name="cst_config_CUSTOM_CODE">[1]DATA!$J$21</definedName>
    <definedName name="cst_config_CUSTOM_CODE__flag">[2]Data!$H$44</definedName>
    <definedName name="cst_CORP_INFO__base_point">#REF!</definedName>
    <definedName name="cst_CORP_INFO__change_day_erea">#REF!</definedName>
    <definedName name="cst_CORP_INFO__list_box_ctrl__FireDoui">#REF!</definedName>
    <definedName name="cst_CORP_INFO__list_box_ctrl__FireTuuchi">#REF!</definedName>
    <definedName name="cst_CORP_INFO__list_box_ctrl__Hikiuke">#REF!</definedName>
    <definedName name="cst_CORP_INFO__list_box_ctrl__HikiukeTuuchi">#REF!</definedName>
    <definedName name="cst_CORP_INFO__list_box_ctrl__Issue">#REF!</definedName>
    <definedName name="cst_CORP_INFO__list_box_ctrl__Jizen">#REF!</definedName>
    <definedName name="cst_CORP_INFO__list_box_ctrl__JoukasouTuuchi">#REF!</definedName>
    <definedName name="cst_CORP_INFO__list_box_ctrl__KakuninFuka">#REF!</definedName>
    <definedName name="cst_CORP_INFO__list_box_ctrl__ShinsaHoukoku">#REF!</definedName>
    <definedName name="cst_CORP_INFO__list_box_ctrl__shinsei_charge_RECEIPT">#REF!</definedName>
    <definedName name="cst_CORP_INFO__list_box_ctrl__shinsei_charge_RECEIPT2">#REF!</definedName>
    <definedName name="cst_CORP_INFO__list_box_ctrl__shinsei_charge_RECEIPT3">#REF!</definedName>
    <definedName name="cst_CORP_INFO__list_box_ctrl__Str_EnchouTuuchi">#REF!</definedName>
    <definedName name="cst_CORP_INFO__list_box_ctrl_charge_BASE">#REF!</definedName>
    <definedName name="cst_CORP_INFO__list_box_ctrl_charge_RECEIPT">#REF!</definedName>
    <definedName name="cst_CORP_INFO__list_box_ctrl_shinsei_charge_BASE">#REF!</definedName>
    <definedName name="cst_CORP_INFO__list_box_ctrl_TODAY">#REF!</definedName>
    <definedName name="cst_DATE__dsp">[1]DATA!$J$1269</definedName>
    <definedName name="cst_DISP__date">[1]DATA!$J$1270</definedName>
    <definedName name="cst_DISP__date_ee">[1]DATA!$J$1271</definedName>
    <definedName name="cst_DISP__date_ee2">[1]DATA!$J$1272</definedName>
    <definedName name="cst_DISP__date_sp4">[3]dDATA_cst!$L$64</definedName>
    <definedName name="cst_DISP__sign">[1]DATA!$J$1308</definedName>
    <definedName name="cst_doui_daihyou">[3]dDATA_cst!$L$236</definedName>
    <definedName name="cst_fee_link">[3]dDATA_cst!$L$1070</definedName>
    <definedName name="cst_fee_list">[3]dDATA_cst!$L$1071:$L$1074</definedName>
    <definedName name="cst_FIRE__base_point">[1]dFIRESTATION_info!$A$73</definedName>
    <definedName name="cst_FIRE__city_erea">[1]dFIRESTATION_info!$B$74:$B$100</definedName>
    <definedName name="cst_FIRE_CityInfo_Num">[1]dFIRESTATION_info!$C$56</definedName>
    <definedName name="cst_FIRE_CombList_Point">[1]dFIRESTATION_info!$A$40</definedName>
    <definedName name="cst_FIRE_CombList_value">[1]dFIRESTATION_info!$C$64</definedName>
    <definedName name="cst_FIRE_ConditionJudge">[1]dFIRESTATION_info!$C$60</definedName>
    <definedName name="cst_FIRE_IrregularJudge">[1]dFIRESTATION_info!$C$58</definedName>
    <definedName name="cst_FIRE_JoukenMovement">[1]dFIRESTATION_info!$C$62</definedName>
    <definedName name="cst_FIRE_ListKanMovement">[1]dFIRESTATION_info!$C$63</definedName>
    <definedName name="cst_FIRE_SystemCheck">[1]dFIRESTATION_info!$C$54</definedName>
    <definedName name="cst_HEALTH_CENTER_NAME_disp">[1]DATA!$J$130</definedName>
    <definedName name="cst_JUDGE_OFFICE__erea__SEARCH_VALUE">[1]dSTR_OFFICE_info!$K$87:$K$295</definedName>
    <definedName name="cst_JUDGE_OFFICE__erea__SIGN">[1]dSTR_OFFICE_info!$B$87:$B$295</definedName>
    <definedName name="cst_JUDGE_OFFICE_CORP">[1]dSTR_OFFICE_info!$G$14</definedName>
    <definedName name="cst_JUDGE_OFFICE_CORP_before">[3]dSTR_OFFICE_info!$H$19</definedName>
    <definedName name="cst_JUDGE_OFFICE_CORP_DAIHYOUSHA__HOUKOKU">[3]dSTR_OFFICE_info!$G$89</definedName>
    <definedName name="cst_JUDGE_OFFICE_CORP_DAIHYOUSHA__HOUKOKU__disp">[1]dSTR_OFFICE_info!$G$66</definedName>
    <definedName name="cst_JUDGE_OFFICE_CORP_DAIHYOUSHA__HOUKOKU_code">[1]dSTR_OFFICE_info!$G$70</definedName>
    <definedName name="cst_JUDGE_OFFICE_CORP_excel">[3]dSTR_OFFICE_info!$H$17</definedName>
    <definedName name="cst_JUDGE_OFFICE_DAIHYOUSHA__enchou">[1]dSTR_OFFICE_info!$G$33</definedName>
    <definedName name="cst_JUDGE_OFFICE_DAIHYOUSHA__HOUKOKU">[1]dSTR_OFFICE_info!$G$68</definedName>
    <definedName name="cst_JUDGE_OFFICE_DAIHYOUSHA__HOUKOKU__disp">[1]dSTR_OFFICE_info!$G$65</definedName>
    <definedName name="cst_JUDGE_OFFICE_DAIHYOUSHA__irai">[1]dSTR_OFFICE_info!$G$25</definedName>
    <definedName name="cst_JUDGE_OFFICE_DAIHYOUSHA__jizentuuti">[1]dSTR_OFFICE_info!$G$17</definedName>
    <definedName name="cst_JUDGE_OFFICE_DAIHYOUSHA__torisage">[1]dSTR_OFFICE_info!$G$41</definedName>
    <definedName name="cst_JUDGE_OFFICE_DAIHYOUSHA__tuikatosho">[1]dSTR_OFFICE_info!$G$49</definedName>
    <definedName name="cst_JUDGE_OFFICE_DAIHYOUSHA__tuikatosho_henkou">[1]dSTR_OFFICE_info!$G$57</definedName>
    <definedName name="cst_JUDGE_OFFICE_date__HOUKOKU">[3]dSTR_OFFICE_info!$G$84</definedName>
    <definedName name="cst_JUDGE_OFFICE_date_enchou">[3]dSTR_OFFICE_info!$G$52</definedName>
    <definedName name="cst_JUDGE_OFFICE_date_irai">[3]dSTR_OFFICE_info!$G$44</definedName>
    <definedName name="cst_JUDGE_OFFICE_date_jizentuuti">[3]dSTR_OFFICE_info!$G$36</definedName>
    <definedName name="cst_JUDGE_OFFICE_date_torisage">[3]dSTR_OFFICE_info!$G$60</definedName>
    <definedName name="cst_JUDGE_OFFICE_date_tuikatosho">[3]dSTR_OFFICE_info!$G$68</definedName>
    <definedName name="cst_JUDGE_OFFICE_date_tuikatosho_henkou">[3]dSTR_OFFICE_info!$G$76</definedName>
    <definedName name="cst_JUDGE_OFFICE_KOUZOUSEKININSHA__enchou">[1]dSTR_OFFICE_info!$G$36</definedName>
    <definedName name="cst_JUDGE_OFFICE_KOUZOUSEKININSHA__irai">[1]dSTR_OFFICE_info!$G$28</definedName>
    <definedName name="cst_JUDGE_OFFICE_KOUZOUSEKININSHA__jizentuuti">[1]dSTR_OFFICE_info!$G$20</definedName>
    <definedName name="cst_JUDGE_OFFICE_KOUZOUSEKININSHA__torisage">[1]dSTR_OFFICE_info!$G$44</definedName>
    <definedName name="cst_JUDGE_OFFICE_KOUZOUSEKININSHA__tuikatosho">[1]dSTR_OFFICE_info!$G$52</definedName>
    <definedName name="cst_JUDGE_OFFICE_KOUZOUSEKININSHA__tuikatosho_henkou">[1]dSTR_OFFICE_info!$G$60</definedName>
    <definedName name="cst_JUDGE_OFFICE_READ___base_point">[1]dSTR_OFFICE_info!$G$13</definedName>
    <definedName name="cst_JUDGE_OFFICE_READ___date_erea">[1]dSTR_OFFICE_info!$G$12</definedName>
    <definedName name="cst_Kakunin_Koufu_Number">[2]Data!$H$1001</definedName>
    <definedName name="cst_KIND_b">[1]dDATA_cst!$I$114</definedName>
    <definedName name="cst_KIND_e">[1]dDATA_cst!$I$115</definedName>
    <definedName name="cst_KIND_w">[1]dDATA_cst!$I$116</definedName>
    <definedName name="cst_kouzou_meisai_suryou">[3]dDATA_cst!$L$1080</definedName>
    <definedName name="cst_LIST_BOX_link_cell">[2]Data!$H$339</definedName>
    <definedName name="cst_LIST_BOX_list">[2]Data!$H$340:$H$341</definedName>
    <definedName name="cst_Mayor">[2]Data!$H$1169</definedName>
    <definedName name="cst_Ng_Notify_Common_Sentence">[1]dIMPOSSIBLE!$A$30</definedName>
    <definedName name="cst_NOTIFY_ctrl">[1]DATA!$J$1555</definedName>
    <definedName name="cst_NOTIFY_DATE_final_Koufudekinai_mongon_1506ge">[3]dDATA_cst!$L$569</definedName>
    <definedName name="cst_NOTIFY_DATE_final_Koufudekinai_mongon_1604ge">[3]dDATA_cst!$L$571</definedName>
    <definedName name="cst_NOTIFY_DATE_inter_Koufudekinai_mongon_1506ge">[3]dDATA_cst!$L$552</definedName>
    <definedName name="cst_NOTIFY_DATE_inter_Koufudekinai_mongon_1604ge">[3]dDATA_cst!$L$554</definedName>
    <definedName name="cst_NOTIFY_DATE_Keteidekinai_jouban_1506ge">[1]dDATA_cst!$I$154</definedName>
    <definedName name="cst_NOTIFY_DATE_Keteidekinai_jouban_1506le">[1]dDATA_cst!$I$152</definedName>
    <definedName name="cst_NOTIFY_DATE_Keteidekinai_mongon_1506ge">[1]dDATA_cst!$I$162</definedName>
    <definedName name="cst_NOTIFY_DATE_Keteidekinai_mongon_1506le">[1]dDATA_cst!$I$160</definedName>
    <definedName name="cst_NOTIFY_DATE_Keteidekinai_mongon_1604ge">[3]dDATA_cst!$L$518</definedName>
    <definedName name="cst_NOTIFY_DATE_Tekigousinai_jouban_1506ge">[1]dDATA_cst!$I$171</definedName>
    <definedName name="cst_NOTIFY_DATE_Tekigousinai_jouban_1506le">[1]dDATA_cst!$I$169</definedName>
    <definedName name="cst_NOTIFY_DATE_Tekigousinai_mongon_1506ge">[1]dDATA_cst!$I$179</definedName>
    <definedName name="cst_NOTIFY_DATE_Tekigousinai_mongon_1506le">[1]dDATA_cst!$I$177</definedName>
    <definedName name="cst_NOTIFY_DATE_Tekigousinai_mongon_1604ge">[3]dDATA_cst!$L$537</definedName>
    <definedName name="cst_office_ACCEPT_OFFICE__code">[3]dDATA_cst!$L$157</definedName>
    <definedName name="cst_office_ACCEPT_OFFICE_FAX">[3]dDATA_cst!$L$175</definedName>
    <definedName name="cst_office_ACCEPT_OFFICE_NAME">[3]dDATA_cst!$L$151</definedName>
    <definedName name="cst_office_ACCEPT_OFFICE_NAME_hirakata">[3]dDATA_cst!$L$180</definedName>
    <definedName name="cst_office_ACCEPT_OFFICE_NAME_honsyo">[3]dDATA_cst!$L$178</definedName>
    <definedName name="cst_office_ACCEPT_OFFICE_NAME_kishiwada">[3]dDATA_cst!$L$182</definedName>
    <definedName name="cst_office_ACCEPT_OFFICE_NAME_sakai">[3]dDATA_cst!$L$186</definedName>
    <definedName name="cst_office_ACCEPT_OFFICE_NAME_yao">[3]dDATA_cst!$L$184</definedName>
    <definedName name="cst_office_ACCEPT_OFFICE_TEL">[3]dDATA_cst!$L$172</definedName>
    <definedName name="cst_office_BUSHO__kensa">#REF!</definedName>
    <definedName name="cst_office_BUSHO__shounan">#REF!</definedName>
    <definedName name="cst_office_BUSHO__sinsa">#REF!</definedName>
    <definedName name="cst_office_fax">[3]dDATA_cst!$L$218</definedName>
    <definedName name="cst_office_POST1__fire">#REF!</definedName>
    <definedName name="cst_office_POST1__kensa">#REF!</definedName>
    <definedName name="cst_office_POST1__shounan">#REF!</definedName>
    <definedName name="cst_office_POST1__sinsa">#REF!</definedName>
    <definedName name="cst_office_POST2__sinsa">#REF!</definedName>
    <definedName name="cst_office_TANTO1__fire">#REF!</definedName>
    <definedName name="cst_office_TANTO1__kensa">#REF!</definedName>
    <definedName name="cst_office_TANTO1__shounan">#REF!</definedName>
    <definedName name="cst_office_TANTO1__sinsa">#REF!</definedName>
    <definedName name="cst_office_TANTO2__sinsa">#REF!</definedName>
    <definedName name="cst_office_tel">[3]dDATA_cst!$L$215</definedName>
    <definedName name="cst_office_TEL_FAX__fire">#REF!</definedName>
    <definedName name="cst_office_TEL_FAX__kensa">#REF!</definedName>
    <definedName name="cst_office_TEL_FAX__shounan">#REF!</definedName>
    <definedName name="cst_office_TEL_FAX__sinsa">#REF!</definedName>
    <definedName name="cst_okbc_No">[3]dDATA_cst!$L$414</definedName>
    <definedName name="cst_okbc_No_select">[3]dDATA_cst!$L$417</definedName>
    <definedName name="cst_owner_all__char">[2]Data!$H$333</definedName>
    <definedName name="cst_owner_all__char_row_sama">[2]Data!$H$335</definedName>
    <definedName name="cst_owner_count">[1]DATA!$J$459</definedName>
    <definedName name="cst_owner_name1__add_sp3code">[1]DATA!$J$232</definedName>
    <definedName name="cst_owner_name1__add_sp3code_sama">[1]DATA!$J$235</definedName>
    <definedName name="cst_owner_name2__add_sp3code">[1]DATA!$J$237</definedName>
    <definedName name="cst_owner_name2__add_sp3code_sama">[1]DATA!$J$240</definedName>
    <definedName name="cst_owner_name3__add_sp3code">[1]DATA!$J$242</definedName>
    <definedName name="cst_owner_name3__add_sp3code_sama">[1]DATA!$J$245</definedName>
    <definedName name="cst_owner_name4__add_sp3code">[1]DATA!$J$248</definedName>
    <definedName name="cst_owner_name4__add_sp3code_sama">[1]DATA!$J$250</definedName>
    <definedName name="cst_owner_name5__add_sp3code">[1]DATA!$J$253</definedName>
    <definedName name="cst_owner_name5__add_sp3code_sama">[1]DATA!$J$255</definedName>
    <definedName name="cst_owner_name6__add_sp3code">[1]DATA!$J$258</definedName>
    <definedName name="cst_owner_name6__add_sp3code_sama">[1]DATA!$J$260</definedName>
    <definedName name="cst_owner1__char">[2]Data!$H$239</definedName>
    <definedName name="cst_owner1__char_sama">[2]Data!$H$251</definedName>
    <definedName name="cst_owner1__check">[2]Data!$H$263</definedName>
    <definedName name="cst_owner1__space">[2]Data!$H$213</definedName>
    <definedName name="cst_owner1_name_all">[1]DATA!$J$393</definedName>
    <definedName name="cst_owner1_name_all_add_sama">[1]DATA!$J$406</definedName>
    <definedName name="cst_owner1_name_all_add_sama1">[1]DATA!$J$431</definedName>
    <definedName name="cst_owner1_name_all1">[1]DATA!$J$418</definedName>
    <definedName name="cst_owner1_POSTname">[1]DATA!$J$369</definedName>
    <definedName name="cst_owner2__char">[2]Data!$H$240</definedName>
    <definedName name="cst_owner2__char__add_char">[2]Data!$H$287</definedName>
    <definedName name="cst_owner2__char_sama">[2]Data!$H$252</definedName>
    <definedName name="cst_owner2__char_sama__add_char">[2]Data!$H$299</definedName>
    <definedName name="cst_owner2__char_sama__add_char_row">[2]Data!$H$311</definedName>
    <definedName name="cst_owner2__check">[2]Data!$H$264</definedName>
    <definedName name="cst_owner2__space">[2]Data!$H$214</definedName>
    <definedName name="cst_owner2__space__add_char">[2]Data!$H$275</definedName>
    <definedName name="cst_owner2_name_all">[1]DATA!$J$394</definedName>
    <definedName name="cst_owner2_name_all_add_sama">[1]DATA!$J$407</definedName>
    <definedName name="cst_owner2_name_all_add_sama2">[1]DATA!$J$432</definedName>
    <definedName name="cst_owner2_name_all2">[1]DATA!$J$419</definedName>
    <definedName name="cst_owner3__char">[2]Data!$H$241</definedName>
    <definedName name="cst_owner3__char__add_char">[2]Data!$H$288</definedName>
    <definedName name="cst_owner3__char_sama">[2]Data!$H$253</definedName>
    <definedName name="cst_owner3__char_sama__add_char">[2]Data!$H$300</definedName>
    <definedName name="cst_owner3__char_sama__add_char_row">[2]Data!$H$312</definedName>
    <definedName name="cst_owner3__check">[2]Data!$H$265</definedName>
    <definedName name="cst_owner3__space">[2]Data!$H$215</definedName>
    <definedName name="cst_owner3__space__add_char">[2]Data!$H$276</definedName>
    <definedName name="cst_owner3_name_all">[1]DATA!$J$395</definedName>
    <definedName name="cst_owner3_name_all_add_sama">[1]DATA!$J$408</definedName>
    <definedName name="cst_owner3_name_all_add_sama3">[1]DATA!$J$433</definedName>
    <definedName name="cst_owner3_name_all3">[1]DATA!$J$420</definedName>
    <definedName name="cst_owner4__char">[2]Data!$H$242</definedName>
    <definedName name="cst_owner4__char__add_char">[2]Data!$H$289</definedName>
    <definedName name="cst_owner4__char_sama">[2]Data!$H$254</definedName>
    <definedName name="cst_owner4__char_sama__add_char">[2]Data!$H$301</definedName>
    <definedName name="cst_owner4__char_sama__add_char_row">[2]Data!$H$313</definedName>
    <definedName name="cst_owner4__check">[2]Data!$H$266</definedName>
    <definedName name="cst_owner4__space">[2]Data!$H$216</definedName>
    <definedName name="cst_owner4__space__add_char">[2]Data!$H$277</definedName>
    <definedName name="cst_owner4_name_all">[1]DATA!$J$396</definedName>
    <definedName name="cst_owner4_name_all_add_sama">[1]DATA!$J$409</definedName>
    <definedName name="cst_owner4_name_all_add_sama4">[1]DATA!$J$434</definedName>
    <definedName name="cst_owner4_name_all4">[1]DATA!$J$421</definedName>
    <definedName name="cst_owner4_POSTname_add_sama">[1]DATA!$J$384</definedName>
    <definedName name="cst_owner5__char">[2]Data!$H$243</definedName>
    <definedName name="cst_owner5__char__add_char">[2]Data!$H$290</definedName>
    <definedName name="cst_owner5__char_sama">[2]Data!$H$255</definedName>
    <definedName name="cst_owner5__char_sama__add_char">[2]Data!$H$302</definedName>
    <definedName name="cst_owner5__char_sama__add_char_row">[2]Data!$H$314</definedName>
    <definedName name="cst_owner5__check">[2]Data!$H$267</definedName>
    <definedName name="cst_owner5__space">[2]Data!$H$217</definedName>
    <definedName name="cst_owner5__space__add_char">[2]Data!$H$278</definedName>
    <definedName name="cst_owner5_name_all">[1]DATA!$J$397</definedName>
    <definedName name="cst_owner5_name_all_add_sama">[1]DATA!$J$410</definedName>
    <definedName name="cst_owner5_name_all_add_sama5">[1]DATA!$J$435</definedName>
    <definedName name="cst_owner5_name_all5">[1]DATA!$J$422</definedName>
    <definedName name="cst_owner5_POSTname_add_sama">[1]DATA!$J$385</definedName>
    <definedName name="cst_owner6__char">[2]Data!$H$244</definedName>
    <definedName name="cst_owner6__char__add_char">[2]Data!$H$291</definedName>
    <definedName name="cst_owner6__char_sama">[2]Data!$H$256</definedName>
    <definedName name="cst_owner6__char_sama__add_char">[2]Data!$H$303</definedName>
    <definedName name="cst_owner6__char_sama__add_char_row">[2]Data!$H$315</definedName>
    <definedName name="cst_owner6__check">[2]Data!$H$268</definedName>
    <definedName name="cst_owner6__space">[2]Data!$H$218</definedName>
    <definedName name="cst_owner6__space__add_char">[2]Data!$H$279</definedName>
    <definedName name="cst_owner6_name_all">[1]DATA!$J$398</definedName>
    <definedName name="cst_owner6_name_all_add_sama">[1]DATA!$J$411</definedName>
    <definedName name="cst_owner6_name_all_add_sama6">[1]DATA!$J$436</definedName>
    <definedName name="cst_owner6_name_all6">[1]DATA!$J$423</definedName>
    <definedName name="cst_owner6_POSTname_add_sama">[1]DATA!$J$386</definedName>
    <definedName name="cst_owner7__char">[2]Data!$H$245</definedName>
    <definedName name="cst_owner7__char__add_char">[2]Data!$H$292</definedName>
    <definedName name="cst_owner7__char_sama">[2]Data!$H$257</definedName>
    <definedName name="cst_owner7__char_sama__add_char">[2]Data!$H$304</definedName>
    <definedName name="cst_owner7__char_sama__add_char_row">[2]Data!$H$316</definedName>
    <definedName name="cst_owner7__check">[2]Data!$H$269</definedName>
    <definedName name="cst_owner7__space">[2]Data!$H$219</definedName>
    <definedName name="cst_owner7__space__add_char">[2]Data!$H$280</definedName>
    <definedName name="cst_owner7_name_all">[1]DATA!$J$399</definedName>
    <definedName name="cst_owner7_name_all_add_sama">[1]DATA!$J$412</definedName>
    <definedName name="cst_owner7_name_all_add_sama7">[1]DATA!$J$437</definedName>
    <definedName name="cst_owner7_name_all7">[1]DATA!$J$424</definedName>
    <definedName name="cst_owner7_POSTname_add_sama">[1]DATA!$J$387</definedName>
    <definedName name="cst_owner8__char">[2]Data!$H$246</definedName>
    <definedName name="cst_owner8__char__add_char">[2]Data!$H$293</definedName>
    <definedName name="cst_owner8__char_sama">[2]Data!$H$258</definedName>
    <definedName name="cst_owner8__char_sama__add_char">[2]Data!$H$305</definedName>
    <definedName name="cst_owner8__char_sama__add_char_row">[2]Data!$H$317</definedName>
    <definedName name="cst_owner8__check">[2]Data!$H$270</definedName>
    <definedName name="cst_owner8__space">[2]Data!$H$220</definedName>
    <definedName name="cst_owner8__space__add_char">[2]Data!$H$281</definedName>
    <definedName name="cst_owner8_name_all">[1]DATA!$J$400</definedName>
    <definedName name="cst_owner8_name_all_add_sama">[1]DATA!$J$413</definedName>
    <definedName name="cst_owner8_name_all_add_sama8">[1]DATA!$J$438</definedName>
    <definedName name="cst_owner8_name_all8">[1]DATA!$J$425</definedName>
    <definedName name="cst_owner8_POSTname_add_sama">[1]DATA!$J$388</definedName>
    <definedName name="cst_owner9__char">[2]Data!$H$247</definedName>
    <definedName name="cst_owner9__char__add_char">[2]Data!$H$294</definedName>
    <definedName name="cst_owner9__char_sama">[2]Data!$H$259</definedName>
    <definedName name="cst_owner9__char_sama__add_char">[2]Data!$H$306</definedName>
    <definedName name="cst_owner9__char_sama__add_char_row">[2]Data!$H$318</definedName>
    <definedName name="cst_owner9__space">[2]Data!$H$221</definedName>
    <definedName name="cst_owner9__space__add_char">[2]Data!$H$282</definedName>
    <definedName name="cst_owner9_name_all">[1]DATA!$J$401</definedName>
    <definedName name="cst_owner9_name_all_add_sama">[1]DATA!$J$414</definedName>
    <definedName name="cst_owner9_name_all_add_sama9">[1]DATA!$J$439</definedName>
    <definedName name="cst_owner9_name_all9">[1]DATA!$J$426</definedName>
    <definedName name="cst_owner9_POSTname_add_sama">[1]DATA!$J$389</definedName>
    <definedName name="cst_p2_shinsei_ISSUE_NO">[1]DATA!$J$1536</definedName>
    <definedName name="cst_p4_TAIKA_KENTIKU">[3]DATA!$J$1099</definedName>
    <definedName name="cst_Pre_Corp__Report">[2]dAName!$E$17</definedName>
    <definedName name="cst_Pre_Daihyou__Report">[2]dAName!$F$17</definedName>
    <definedName name="cst_PRESENTER_CORP__FireDoui">#REF!</definedName>
    <definedName name="cst_PRESENTER_CORP__FireTuuchi">#REF!</definedName>
    <definedName name="cst_PRESENTER_CORP__Hikiuke">#REF!</definedName>
    <definedName name="cst_PRESENTER_CORP__HikiukeTuuchi">#REF!</definedName>
    <definedName name="cst_PRESENTER_CORP__Issue">#REF!</definedName>
    <definedName name="cst_PRESENTER_CORP__Jizen">#REF!</definedName>
    <definedName name="cst_PRESENTER_CORP__KakuninFuka">#REF!</definedName>
    <definedName name="cst_PRESENTER_DAIHYOSYA__FireDoui">#REF!</definedName>
    <definedName name="cst_PRESENTER_DAIHYOSYA__FireTuuchi">#REF!</definedName>
    <definedName name="cst_PRESENTER_DAIHYOSYA__JoukasouTuuchi">#REF!</definedName>
    <definedName name="cst_PRESENTER_DAIHYOSYA__KakuninFuka">#REF!</definedName>
    <definedName name="cst_RENRAKUSAKI_KOUZOU_TANTOU">[1]dDATA_cst!$A$75</definedName>
    <definedName name="cst_RENRAKUSAKI_KOUZOU_TANTOU__search">[1]dDATA_cst!$H$72</definedName>
    <definedName name="cst_RENRAKUSAKI_KOUZOU_TANTOU_EMAILcheck_Erea">[1]dDATA_cst!$A$79:$A$94</definedName>
    <definedName name="cst_RENRAKUSAKI_KOUZOU_TANTOU_LinkCell">[1]dDATA_cst!$A$76</definedName>
    <definedName name="cst_search_JUDGE_OFFICE_CORP_excel">[3]dSTR_OFFICE_info!$H$28</definedName>
    <definedName name="cst_search_JUDGE_OFFICE_CORP_excel_1">[3]dSTR_OFFICE_info!$H$27</definedName>
    <definedName name="cst_search_JUDGE_OFFICE_CORP_list">[3]dSTR_OFFICE_info!$H$24</definedName>
    <definedName name="cst_search_JUDGE_OFFICE_CORP_list_1">[3]dSTR_OFFICE_info!$H$23</definedName>
    <definedName name="cst_SHINSA_SHORI_KIKAN">[3]dDATA_cst!$L$427</definedName>
    <definedName name="cst_SHINSAKAI">[1]dDATA_cst!$I$24</definedName>
    <definedName name="cst_SHINSAKAI__base_point">[1]dDATA_cst!$F$26</definedName>
    <definedName name="cst_SHINSAKAI__city_area">[1]dDATA_cst!$B$27:$B$31</definedName>
    <definedName name="cst_SHINSAKAI__city_search">[1]dDATA_cst!$I$23</definedName>
    <definedName name="cst_shinsei__NOTIFY_CAUSE">[1]DATA!$J$1471</definedName>
    <definedName name="cst_shinsei__NOTIFY_DATE">[1]DATA!$J$1415</definedName>
    <definedName name="cst_shinsei__NOTIFY_KENSA_DATE">[1]DATA!$J$1480</definedName>
    <definedName name="cst_shinsei__NOTIFY_LIMIT_DATE">[1]DATA!$J$1468</definedName>
    <definedName name="cst_shinsei__NOTIFY_LIMIT_DATE__date_in_NOTIFY_NOTE">[1]DATA!$J$1470</definedName>
    <definedName name="cst_shinsei__NOTIFY_LIMIT_DATE__dd">[1]DATA!$J$1285</definedName>
    <definedName name="cst_shinsei__NOTIFY_LIMIT_DATE__disp">[1]DATA!$J$1466</definedName>
    <definedName name="cst_shinsei__NOTIFY_LIMIT_DATE__ee">[1]DATA!$J$1283</definedName>
    <definedName name="cst_shinsei__NOTIFY_LIMIT_DATE__lbl1">[1]DATA!$J$1464</definedName>
    <definedName name="cst_shinsei__NOTIFY_LIMIT_DATE__lbl2">[1]DATA!$J$1465</definedName>
    <definedName name="cst_shinsei__NOTIFY_LIMIT_DATE__mm">[1]DATA!$J$1284</definedName>
    <definedName name="cst_shinsei__NOTIFY_LIMIT_DATE__text">[1]DATA!$J$1469</definedName>
    <definedName name="cst_shinsei__NOTIFY_NOTE">[1]DATA!$J$1472</definedName>
    <definedName name="cst_shinsei__NOTIFY_NOTE__ins_date">[1]DATA!$J$1475</definedName>
    <definedName name="cst_shinsei__NOTIFY_USER">[1]DATA!$J$1487</definedName>
    <definedName name="cst_shinsei__REPORT_CAUSE">[1]DATA!$J$1477</definedName>
    <definedName name="cst_shinsei__REPORT_DATE__disp">[1]DATA!$J$1460</definedName>
    <definedName name="cst_shinsei__REPORT_ISSUE_DATE_2">[1]DATA!$J$1528</definedName>
    <definedName name="cst_shinsei__REPORT_ISSUE_NO">[1]DATA!$J$1524</definedName>
    <definedName name="cst_shinsei__REPORT_KAKU_SUMI_KOUFU_DATE">[1]DATA!$J$1499</definedName>
    <definedName name="cst_shinsei__REPORT_KAKU_SUMI_KOUFU_DATE__disp">[1]DATA!$J$1502</definedName>
    <definedName name="cst_shinsei__REPORT_KAKU_SUMI_KOUFU_NAME">[1]DATA!$J$1506</definedName>
    <definedName name="cst_shinsei__REPORT_KAKU_SUMI_NO">[1]DATA!$J$1492</definedName>
    <definedName name="cst_shinsei__REPORT_KAKU_SUMI_NO__disp">[1]DATA!$J$1494</definedName>
    <definedName name="cst_shinsei__REPORT_RESULT">[1]DATA!$J$1484</definedName>
    <definedName name="cst_shinsei__REPORT_STRUCTRESULT_KOUFU_NAME">[1]DATA!$J$1518</definedName>
    <definedName name="cst_shinsei__REPORT_STRUCTRESULT_NOTIFY_DATE">[1]DATA!$J$1510</definedName>
    <definedName name="cst_shinsei__REPORT_STRUCTRESULT_NOTIFY_NO__search_disp2">[1]DATA!$J$1515</definedName>
    <definedName name="cst_shinsei__REPORT_STRUCTRESULT_NOTIFY_NO__search_disp3">[1]DATA!$J$1516</definedName>
    <definedName name="cst_shinsei__REPORT_STRUCTRESULT_NOTIFY_RESULT">[1]DATA!$J$1520</definedName>
    <definedName name="cst_shinsei__REPORT_STRUCTRESULT_NOTIFY_RESULT_word">[1]DATA!$J$1521</definedName>
    <definedName name="cst_shinsei__STRUCTNOTIFT_HENKOU_NOTIFT_DATE">[1]DATA_StructuralCalc!$J$88</definedName>
    <definedName name="cst_shinsei_ACCEPT_DATE">[1]DATA!$J$1317</definedName>
    <definedName name="cst_shinsei_APPLICANT__address">[1]DATA!$J$273</definedName>
    <definedName name="cst_shinsei_APPLICANT_CORP">[1]DATA!$J$268</definedName>
    <definedName name="cst_shinsei_APPLICANT_NAME">[1]DATA!$J$271</definedName>
    <definedName name="cst_shinsei_BILL_ADDRESS">[1]DATA!$J$979</definedName>
    <definedName name="cst_shinsei_BILL_NAME__common">[1]DATA!$J$1065</definedName>
    <definedName name="cst_shinsei_BILL_NAME__shinsei_ISSUE_DATE">[3]dDATA_cst!$L$909</definedName>
    <definedName name="cst_shinsei_BILL_NAME__shinsei_ISSUE_DATE_end">[3]dDATA_cst!$L$915</definedName>
    <definedName name="cst_shinsei_BILL_NAME__shinsei_ISSUE_DATE_num">[3]dDATA_cst!$L$918</definedName>
    <definedName name="cst_shinsei_BILL_NAME__shinsei_ISSUE_DATE_start">[3]dDATA_cst!$L$912</definedName>
    <definedName name="cst_shinsei_BILL_NAME__shinsei_ISSUE_NO">[3]dDATA_cst!$L$930</definedName>
    <definedName name="cst_shinsei_BILL_NAME__shinsei_ISSUE_NO_end">[3]dDATA_cst!$L$936</definedName>
    <definedName name="cst_shinsei_BILL_NAME__shinsei_ISSUE_NO_num">[3]dDATA_cst!$L$939</definedName>
    <definedName name="cst_shinsei_BILL_NAME__shinsei_ISSUE_NO_start">[3]dDATA_cst!$L$933</definedName>
    <definedName name="cst_shinsei_BIRUKAN_HEALTH_CENTER_NAME__dsp">[1]DATA!$J$1181</definedName>
    <definedName name="cst_shinsei_BIRUKAN_NOTIFY_DATE">[1]DATA!$J$1180</definedName>
    <definedName name="cst_shinsei_build_address">[1]DATA!$J$978</definedName>
    <definedName name="cst_shinsei_build_BILL_SHINSEI_COUNT">[1]DATA!$J$1000</definedName>
    <definedName name="cst_shinsei_build_BILL_SHINSEI_COUNT_2">[1]DATA!$J$1001</definedName>
    <definedName name="cst_shinsei_build_BOUKA">[1]DATA!$J$1024</definedName>
    <definedName name="cst_shinsei_build_BOUKA_BOUKA">[1]DATA!$J$1021</definedName>
    <definedName name="cst_shinsei_build_BOUKA_JYUN_BOUKA">[1]DATA!$J$1022</definedName>
    <definedName name="cst_shinsei_build_BOUKA_NASI">[1]DATA!$J$1023</definedName>
    <definedName name="cst_shinsei_build_KAISU_TIJYOU_SHINSEI">[1]DATA!$J$1004</definedName>
    <definedName name="cst_shinsei_build_KAISU_TIJYOU_SHINSEI_2">[1]DATA!$J$1005</definedName>
    <definedName name="cst_shinsei_build_KAISU_TIKA_SHINSEI__zero">[1]DATA!$J$1006</definedName>
    <definedName name="cst_shinsei_build_KAISU_TIKA_SHINSEI__zero_2">[1]DATA!$J$1007</definedName>
    <definedName name="cst_shinsei_build_KENPEI_RITU">[1]DATA!$J$998</definedName>
    <definedName name="cst_shinsei_build_KENPEI_RITU_A">[1]DATA!$J$997</definedName>
    <definedName name="cst_shinsei_build_KENSA_OFFICE_ID">[3]dDATA_cst!$L$154</definedName>
    <definedName name="cst_shinsei_build_KENSA_OFFICE_ID__ADDRESS">[3]DATA!$H$574</definedName>
    <definedName name="cst_shinsei_build_KENSA_OFFICE_ID__FAX">[3]DATA!$H$576</definedName>
    <definedName name="cst_shinsei_build_KENSA_OFFICE_ID__POST_CODE">[3]DATA!$H$577</definedName>
    <definedName name="cst_shinsei_build_KENSA_OFFICE_ID__TEL">[3]DATA!$H$575</definedName>
    <definedName name="cst_shinsei_build_KENTIKU_MENSEKI_SHINSEI">[3]dDATA_cst!$L$1214</definedName>
    <definedName name="cst_shinsei_build_KENTIKU_MENSEKI_SHINSEI_IGAI">[3]dDATA_cst!$L$1223</definedName>
    <definedName name="cst_shinsei_build_KENTIKU_MENSEKI_SHINSEI_IGAI_zero">[1]DATA!$J$993</definedName>
    <definedName name="cst_shinsei_build_KENTIKU_MENSEKI_SHINSEI_TOTAL">[3]dDATA_cst!$L$1232</definedName>
    <definedName name="cst_shinsei_build_KENTIKU_MENSEKI_SHINSEI_TOTAL_zero">[1]DATA!$J$995</definedName>
    <definedName name="cst_shinsei_build_KENTIKU_MENSEKI_SHINSEI_zero">[1]DATA!$J$991</definedName>
    <definedName name="cst_shinsei_build_KOUJI_DAI_MOYOUGAE">[1]DATA!$J$1035</definedName>
    <definedName name="cst_shinsei_build_KOUJI_DAI_SYUUZEN">[1]DATA!$J$1034</definedName>
    <definedName name="cst_shinsei_build_KOUJI_ITEN">[1]DATA!$J$1032</definedName>
    <definedName name="cst_shinsei_build_KOUJI_KAITIKU">[1]DATA!$J$1031</definedName>
    <definedName name="cst_shinsei_build_KOUJI_SINTIKU">[1]DATA!$J$1029</definedName>
    <definedName name="cst_shinsei_build_KOUJI_YOUTOHENKOU">[1]DATA!$J$1033</definedName>
    <definedName name="cst_shinsei_build_KOUJI_ZOUTIKU">[1]DATA!$J$1030</definedName>
    <definedName name="cst_shinsei_build_KOUTEI1_TEXT">[1]DATA!$J$1095</definedName>
    <definedName name="cst_shinsei_build_kouzou">[1]DATA!$J$1059</definedName>
    <definedName name="cst_shinsei_build_kouzou__buildobject">[3]dDATA_cst!$L$1250</definedName>
    <definedName name="cst_shinsei_build_KOUZOU1">[1]DATA!$J$1060</definedName>
    <definedName name="cst_shinsei_build_KOUZOU2">[1]DATA!$J$1061</definedName>
    <definedName name="cst_shinsei_build_NOBE_MENSEKI_BILL_SHINSEI">[1]DATA!$J$985</definedName>
    <definedName name="cst_shinsei_build_NOBE_MENSEKI_BILL_SHINSEI_IGAI__zero">[1]DATA!$J$986</definedName>
    <definedName name="cst_shinsei_build_NOBE_MENSEKI_BILL_SHINSEI_select">[3]dDATA_cst!$L$1184</definedName>
    <definedName name="cst_shinsei_build_NOBE_MENSEKI_BILL_SHINSEI_TOTAL">[1]DATA!$J$988</definedName>
    <definedName name="cst_shinsei_build_p4_KOUZOUBU">[1]DATA!$J$1134</definedName>
    <definedName name="cst_shinsei_build_p4_KOUZOUBU_JYUNTAIKA_FLAG">[1]DATA!$J$1130</definedName>
    <definedName name="cst_shinsei_build_p4_KOUZOUBU_JYUNTAIKA_RO_1_FLAG">[1]DATA!$J$1131</definedName>
    <definedName name="cst_shinsei_build_p4_KOUZOUBU_JYUNTAIKA_RO_2_FLAG">[1]DATA!$J$1132</definedName>
    <definedName name="cst_shinsei_build_p4_KOUZOUBU_KANETSU_FLAG">[1]DATA!$J$1129</definedName>
    <definedName name="cst_shinsei_build_p4_KOUZOUBU_SONOTA_FLAG">[1]DATA!$J$1133</definedName>
    <definedName name="cst_shinsei_build_p4_KOUZOUBU_TAIKA_FLAG">[1]DATA!$J$1128</definedName>
    <definedName name="cst_shinsei_build_p4_TAIKA_KENTIKU">[1]DATA!$J$1115</definedName>
    <definedName name="cst_shinsei_build_p4_TAIKA_KENTIKU_select">[3]dDATA_cst!$L$1280</definedName>
    <definedName name="cst_shinsei_build_p4_TAIKANADO_JYUN_I_1_FLAG">[1]DATA!$J$1118</definedName>
    <definedName name="cst_shinsei_build_p4_TAIKANADO_JYUN_I_2_FLAG">[1]DATA!$J$1119</definedName>
    <definedName name="cst_shinsei_build_p4_TAIKANADO_JYUN_RO_1_FLAG">[1]DATA!$J$1120</definedName>
    <definedName name="cst_shinsei_build_p4_TAIKANADO_JYUN_RO_2_FLAG">[1]DATA!$J$1121</definedName>
    <definedName name="cst_shinsei_build_p4_TAIKANADO_KOUZOU_FLAG">[1]DATA!$J$1122</definedName>
    <definedName name="cst_shinsei_build_p4_TAIKANADO_SONOTA_FLAG">[1]DATA!$J$1124</definedName>
    <definedName name="cst_shinsei_build_p4_TAIKANADO_TAIKA_FLAG">[1]DATA!$J$1117</definedName>
    <definedName name="cst_shinsei_build_p4_TAIKANADO_TOUKAI_FLAG">[1]DATA!$J$1123</definedName>
    <definedName name="cst_shinsei_build_p4_TAKASA_KEN_MAX">[1]DATA!$J$1138</definedName>
    <definedName name="cst_shinsei_build_p4_TAKASA_MAX">[1]DATA!$J$1139</definedName>
    <definedName name="cst_shinsei_build_SHIKITI_MENSEKI_1_TOTAL">[1]DATA!$J$982</definedName>
    <definedName name="cst_shinsei_build_SONOTA_KUIKI">[1]DATA!$J$1019</definedName>
    <definedName name="cst_shinsei_build_STAT_HOU6">[1]DATA!$J$1189</definedName>
    <definedName name="cst_shinsei_build_STAT_HOU6__firestation">[1]dDATA_cst!$I$39</definedName>
    <definedName name="cst_shinsei_build_STAT_HOU6_1">[2]Data!$H$1143</definedName>
    <definedName name="cst_shinsei_build_STAT_HOU6_1_disp">[3]dDATA_cst!$L$56</definedName>
    <definedName name="cst_shinsei_build_STAT_SEPTICTANK_CAPACITY">[1]DATA!$J$1170</definedName>
    <definedName name="cst_shinsei_build_TOKUREI_56_7__ari">[1]DATA!$J$1075</definedName>
    <definedName name="cst_shinsei_build_TOKUREI_56_7__nashi">[1]DATA!$J$1076</definedName>
    <definedName name="cst_shinsei_build_TOKUREI_56_7_DOURO_KITA">[1]DATA!$J$1079</definedName>
    <definedName name="cst_shinsei_build_TOKUREI_56_7_DOURO_RINTI">[1]DATA!$J$1078</definedName>
    <definedName name="cst_shinsei_build_TOKUREI_56_7_DOURO_TAKASA">[1]DATA!$J$1077</definedName>
    <definedName name="cst_shinsei_build_YOUSEKI_RITU">[1]DATA!$J$999</definedName>
    <definedName name="cst_shinsei_build_YOUSEKI_RITU_A">[1]DATA!$J$996</definedName>
    <definedName name="cst_shinsei_build_YOUTO">[1]DATA!$J$1011</definedName>
    <definedName name="cst_shinsei_build_YOUTO_CODE">[1]DATA!$J$1010</definedName>
    <definedName name="cst_shinsei_build_YOUTO_HOMEEV">[3]dDATA_cst!$L$1154</definedName>
    <definedName name="cst_shinsei_build_YOUTO_TIIKI">[3]dDATA_cst!$L$1166</definedName>
    <definedName name="cst_shinsei_build_YOUTO_TIIKI_A">[1]DATA!$J$1015</definedName>
    <definedName name="cst_shinsei_build_YOUTO_TIIKI_B">[1]DATA!$J$1016</definedName>
    <definedName name="cst_shinsei_build_YOUTO_TIIKI_C">[1]DATA!$J$1017</definedName>
    <definedName name="cst_shinsei_build_YOUTO_TIIKI_D">[1]DATA!$J$1018</definedName>
    <definedName name="cst_shinsei_CHARGE_ID__BASIC_CHARGE">[1]DATA_fee_detail!$I$33</definedName>
    <definedName name="cst_shinsei_CHARGE_ID__BASIC_CHARGE__case0">[1]DATA_fee_detail!$I$36</definedName>
    <definedName name="cst_shinsei_CHARGE_ID__cust__address">[1]DATA_fee_detail!$I$19</definedName>
    <definedName name="cst_shinsei_CHARGE_ID__cust__caption">[1]DATA_fee_detail!$I$20</definedName>
    <definedName name="cst_shinsei_CHARGE_ID__cust__zip">[1]DATA_fee_detail!$I$18</definedName>
    <definedName name="cst_shinsei_CHARGE_ID__DENPYOU_NO">#REF!</definedName>
    <definedName name="cst_shinsei_CHARGE_ID__RECEIPT_AREA">#REF!</definedName>
    <definedName name="cst_shinsei_CHARGE_ID__RECEIPT_PRICE">[1]DATA_fee_detail!$I$23</definedName>
    <definedName name="cst_shinsei_CHARGE_ID__RECEIPT_TO__add_sama">[1]DATA_fee_detail!$I$14</definedName>
    <definedName name="cst_shinsei_ctrl">[1]DATA!$J$1554</definedName>
    <definedName name="cst_shinsei_DAIRI_JIMU_NAME">[1]DATA!$J$481</definedName>
    <definedName name="cst_shinsei_DAIRI_JIMU_NAME_all2">[1]DATA!$J$488</definedName>
    <definedName name="cst_shinsei_DAIRI_TEL">[1]DATA!$J$484</definedName>
    <definedName name="cst_shinsei_ev_EV_BILL_NAME">[1]DATA!$J$1197</definedName>
    <definedName name="cst_shinsei_ev_EV_BILL_YOUTO">[1]DATA!$J$1198</definedName>
    <definedName name="cst_shinsei_ev_EV_COUNT">[1]DATA!$J$1207</definedName>
    <definedName name="cst_shinsei_ev_EV_SEKISAI">[1]DATA!$J$1201</definedName>
    <definedName name="cst_shinsei_ev_EV_SONOTA">[1]DATA!$J$1205</definedName>
    <definedName name="cst_shinsei_ev_EV_SPEED">[1]DATA!$J$1204</definedName>
    <definedName name="cst_shinsei_ev_EV_SYUBETU">[1]DATA!$J$1199</definedName>
    <definedName name="cst_shinsei_ev_EV_TEIIN">[1]DATA!$J$1202</definedName>
    <definedName name="cst_shinsei_ev_EV_TEIIN__tani">[1]DATA!$J$1203</definedName>
    <definedName name="cst_shinsei_ev_EV_YOUTO">[1]DATA!$J$1200</definedName>
    <definedName name="cst_shinsei_ev_KOUSAKU_KOUJI_KAITIKU">[1]DATA!$J$1039</definedName>
    <definedName name="cst_shinsei_ev_KOUSAKU_KOUJI_SHINTIKU">[1]DATA!$J$1037</definedName>
    <definedName name="cst_shinsei_ev_KOUSAKU_KOUJI_SONOTA">[1]DATA!$J$1040</definedName>
    <definedName name="cst_shinsei_ev_KOUSAKU_KOUJI_ZOUTIKU">[1]DATA!$J$1038</definedName>
    <definedName name="cst_shinsei_ev_KOUSAKU_KOUZOU">[1]DATA!$J$1223</definedName>
    <definedName name="cst_shinsei_ev_KOUSAKU_SONOTA">[1]DATA!$J$1224</definedName>
    <definedName name="cst_shinsei_ev_KOUSAKU_SYURUI">[1]DATA!$J$1216</definedName>
    <definedName name="cst_shinsei_ev_KOUSAKU_TAKASA">[1]DATA!$J$1217</definedName>
    <definedName name="cst_shinsei_ev_KOUSAKU_TAKASA__range_sign">[1]DATA!$J$1220</definedName>
    <definedName name="cst_shinsei_ev_KOUSAKU_TAKASA__range1">[1]DATA!$J$1219</definedName>
    <definedName name="cst_shinsei_ev_KOUSAKU_TAKASA__range2">[1]DATA!$J$1221</definedName>
    <definedName name="cst_shinsei_ev_KOUSAKU_TAKASA_MAX">[1]DATA!$J$1218</definedName>
    <definedName name="cst_shinsei_ev_TIKUZOUMENSEKI_SHINSEI__minus">[1]DATA!$J$1228</definedName>
    <definedName name="cst_shinsei_EV_TYPE">[1]DATA!$J$1206</definedName>
    <definedName name="cst_shinsei_ev_WORKCOUNT_SHINSEI">[1]DATA!$J$1213</definedName>
    <definedName name="cst_shinsei_FD_FLAG">#REF!</definedName>
    <definedName name="cst_shinsei_FD_FLAG_ari">#REF!</definedName>
    <definedName name="cst_shinsei_FD_FLAG_nashi">#REF!</definedName>
    <definedName name="cst_shinsei_final_KAN_KANRYOU_YOTEI_DATE">[1]DATA!$J$1069</definedName>
    <definedName name="cst_shinsei_final_KOUJI_DAI_MOYOUGAE">[1]DATA!$J$1055</definedName>
    <definedName name="cst_shinsei_final_KOUJI_DAI_SYUUZEN">[1]DATA!$J$1054</definedName>
    <definedName name="cst_shinsei_final_KOUJI_ITEN">[1]DATA!$J$1053</definedName>
    <definedName name="cst_shinsei_final_KOUJI_KAITIKU">[1]DATA!$J$1052</definedName>
    <definedName name="cst_shinsei_final_KOUJI_SETUBISETTI">[1]DATA!$J$1056</definedName>
    <definedName name="cst_shinsei_final_KOUJI_SINTIKU">[1]DATA!$J$1050</definedName>
    <definedName name="cst_shinsei_final_KOUJI_ZOUTIKU">[1]DATA!$J$1051</definedName>
    <definedName name="cst_shinsei_FIRE_AGREE_RECEIVE_DATE__dd">[3]dDATA_cst!$L$888</definedName>
    <definedName name="cst_shinsei_FIRE_AGREE_RECEIVE_DATE__ee">[3]dDATA_cst!$L$882</definedName>
    <definedName name="cst_shinsei_FIRE_AGREE_RECEIVE_DATE__mm">[3]dDATA_cst!$L$885</definedName>
    <definedName name="cst_shinsei_FIRE_error">[1]DATA!$J$1161</definedName>
    <definedName name="cst_shinsei_FIRE_NOTIFY_DATE__text">[1]DATA!$J$1158</definedName>
    <definedName name="cst_shinsei_FIRE_SUBMIT_DATE__text">[1]DATA!$J$1151</definedName>
    <definedName name="cst_shinsei_HEALTH_NOTIFY_DATE__text">[1]DATA!$J$1175</definedName>
    <definedName name="cst_shinsei_HIKIUKE_DATE">[1]DATA!$J$1319</definedName>
    <definedName name="cst_shinsei_HIKIUKE_DATE__disp">[1]DATA!$J$1320</definedName>
    <definedName name="cst_shinsei_HIKIUKE_DATE__disp_ee">[1]DATA!$J$1322</definedName>
    <definedName name="cst_shinsei_HIKIUKE_DATE__text">[1]DATA!$J$1321</definedName>
    <definedName name="cst_shinsei_HIKIUKE_DATE_dd">[3]dDATA_cst!$L$395</definedName>
    <definedName name="cst_shinsei_HIKIUKE_DATE_ee">[3]dDATA_cst!$L$389</definedName>
    <definedName name="cst_shinsei_HIKIUKE_DATE_mm">[3]dDATA_cst!$L$392</definedName>
    <definedName name="cst_shinsei_HIKIUKE_KAKU_KOUFU_YOTEI_DATE">[1]DATA!$J$216</definedName>
    <definedName name="cst_shinsei_HIKIUKE_TANTO">[3]dDATA_cst!$L$263</definedName>
    <definedName name="cst_shinsei_HIKIUKE_TUUTI_DATE">[1]DATA!$J$1324</definedName>
    <definedName name="cst_shinsei_HIKIUKE_TUUTI_DATE__text">[1]DATA!$J$1326</definedName>
    <definedName name="cst_shinsei_HOUKOKU_DATE">[1]DATA!$J$1383</definedName>
    <definedName name="cst_shinsei_HOUKOKU_DATE_disp">[3]dDATA_cst!$L$487</definedName>
    <definedName name="cst_shinsei_INSPECTION_TYPE">[1]DATA!$J$79</definedName>
    <definedName name="cst_shinsei_INSPECTION_TYPE_class2">[1]DATA!$J$80</definedName>
    <definedName name="cst_shinsei_INSPECTION_TYPE_class3">[1]DATA!$J$81</definedName>
    <definedName name="cst_shinsei_INSPECTION_TYPE_class4">[1]DATA!$J$82</definedName>
    <definedName name="cst_shinsei_intermediate_BILL_KOUJI_DAI_MOYOUGAE">[1]DATA!$J$1047</definedName>
    <definedName name="cst_shinsei_intermediate_BILL_KOUJI_DAI_SYUUZEN">[1]DATA!$J$1046</definedName>
    <definedName name="cst_shinsei_intermediate_BILL_KOUJI_ITEN">[1]DATA!$J$1045</definedName>
    <definedName name="cst_shinsei_intermediate_BILL_KOUJI_KAITIKU">[1]DATA!$J$1044</definedName>
    <definedName name="cst_shinsei_intermediate_BILL_KOUJI_SETUBISETTI">[1]DATA!$J$1048</definedName>
    <definedName name="cst_shinsei_intermediate_BILL_KOUJI_SINTIKU">[1]DATA!$J$1042</definedName>
    <definedName name="cst_shinsei_intermediate_BILL_KOUJI_ZOUTIKU">[1]DATA!$J$1043</definedName>
    <definedName name="cst_shinsei_intermediate_CYU1_KAISUU">[1]DATA!$J$1247</definedName>
    <definedName name="cst_shinsei_intermediate_CYU1_NITTEI">[1]DATA!$J$1253</definedName>
    <definedName name="cst_shinsei_intermediate_CYU1_YUKA_MENSEKI">[1]DATA!$J$1257</definedName>
    <definedName name="cst_shinsei_intermediate_GOUKAKU_2">[3]dDATA_cst!$L$668</definedName>
    <definedName name="cst_shinsei_intermediate_GOUKAKU_KENSAIN">[1]DATA!$J$1367</definedName>
    <definedName name="cst_shinsei_Intermediate_GOUKAKU_TOKKI_JIKOU">[1]DATA!$J$1379</definedName>
    <definedName name="cst_shinsei_intermediate_KENSA_DATE">[1]DATA!$J$1374</definedName>
    <definedName name="cst_shinsei_intermediate_KENSA_KEKKA">[1]DATA!$J$1361</definedName>
    <definedName name="cst_shinsei_intermediate_SPECIFIC_KOUTEI">[1]DATA!$J$1248</definedName>
    <definedName name="cst_shinsei_intermediate_SPECIFIC_KOUTEI_KAISUU">[1]DATA!$J$1251</definedName>
    <definedName name="cst_shinsei_ISSUE_DATE">[1]DATA!$J$1347</definedName>
    <definedName name="cst_shinsei_ISSUE_DATE__disp">[1]DATA!$J$1348</definedName>
    <definedName name="cst_shinsei_ISSUE_DATE__text">[1]DATA!$J$1349</definedName>
    <definedName name="cst_shinsei_ISSUE_KOUFU_NAME">[1]DATA!$J$1357</definedName>
    <definedName name="cst_shinsei_ISSUE_KOUFU_NAME__code">[1]DATA!$J$1358</definedName>
    <definedName name="cst_shinsei_ISSUE_NO">[1]DATA!$J$1351</definedName>
    <definedName name="cst_shinsei_ISSUE_NO__disp">[1]DATA!$J$1352</definedName>
    <definedName name="cst_shinsei_ISSUE_NO__disp_jis">[1]DATA!$J$1353</definedName>
    <definedName name="cst_shinsei_KAKU_SUMI_KOUFU_DATE__disp">[1]DATA!$J$1400</definedName>
    <definedName name="cst_shinsei_KAKU_SUMI_KOUFU_DATE_disp">[3]dDATA_cst!$L$741</definedName>
    <definedName name="cst_shinsei_KAKU_SUMI_KOUFU_NAME">[1]DATA!$J$1402</definedName>
    <definedName name="cst_shinsei_KAKU_SUMI_KOUFU_NAME__code">[1]DATA!$J$1403</definedName>
    <definedName name="cst_shinsei_KAKU_SUMI_NO">[1]DATA!$J$1396</definedName>
    <definedName name="cst_shinsei_KAKU_SUMI_NO__disp">[1]DATA!$J$1397</definedName>
    <definedName name="cst_shinsei_KAKU_SUMI_NO_MKJC">[1]DATA!$J$1398</definedName>
    <definedName name="cst_shinsei_KAKUNINZUMI_KENSAIN">[1]DATA!$J$1366</definedName>
    <definedName name="cst_shinsei_KAN_HOUKOKU_KENSA_DATE">[1]DATA!$J$1375</definedName>
    <definedName name="cst_shinsei_KAN_KENSA_KEKKA">[1]DATA!$J$1362</definedName>
    <definedName name="cst_shinsei_KAN_ZUMI_2">[3]dDATA_cst!$L$671</definedName>
    <definedName name="cst_shinsei_KAN_ZUMI_KENSAIN">[1]DATA!$J$1368</definedName>
    <definedName name="cst_shinsei_KAN_ZUMI_TOKKI_JIKOU">[1]DATA!$J$1380</definedName>
    <definedName name="cst_shinsei_KENSA_DATE">[1]DATA!$J$1376</definedName>
    <definedName name="cst_shinsei_KENSA_DATE_disp">[3]dDATA_cst!$L$695</definedName>
    <definedName name="cst_shinsei_KENSA_RESULT">[1]DATA!$J$1360</definedName>
    <definedName name="cst_shinsei_KENSA_RESULT_select">[3]dDATA_cst!$L$615</definedName>
    <definedName name="cst_shinsei_KENSAIN">[1]DATA!$J$1369</definedName>
    <definedName name="cst_shinsei_KENSAIN_common">[3]dDATA_cst!$L$653</definedName>
    <definedName name="cst_shinsei_kensamongon">[3]dDATA_cst!$L$496</definedName>
    <definedName name="cst_shinsei_kouji">[1]DATA!$J$1013</definedName>
    <definedName name="cst_shinsei_KOUJI_KANRYOU_DATE">[1]DATA!$J$1068</definedName>
    <definedName name="cst_shinsei_KOUJI_KANRYOU_DATE__common">[1]DATA!$J$1070</definedName>
    <definedName name="cst_shinsei_KOUJI_YUKA_MENSEKI">[1]DATA!$J$1262</definedName>
    <definedName name="cst_shinsei_KOUZOU_ROUTE2_KENSA_USER_ID">[1]DATA!$J$1370</definedName>
    <definedName name="cst_shinsei_KOUZOU_ROUTE2_KENSA_USER_ID_SUMISHO">[1]dDATA_cst!$I$129</definedName>
    <definedName name="cst_shinsei_KOUZOU_TANTO1">[1]DATA!$J$48</definedName>
    <definedName name="cst_shinsei_ngx_CAUSE">[1]DATA!$J$1770</definedName>
    <definedName name="cst_shinsei_NUSHI__address">[1]DATA!$J$285</definedName>
    <definedName name="cst_shinsei_NUSHI_CORP">[1]DATA!$J$280</definedName>
    <definedName name="cst_shinsei_NUSHI_CORP_add_sama_disp">[1]DATA!$J$444</definedName>
    <definedName name="cst_shinsei_NUSHI_CORP_disp">[1]DATA!$J$443</definedName>
    <definedName name="cst_shinsei_NUSHI_NAME">[1]DATA!$J$283</definedName>
    <definedName name="cst_shinsei_NUSHI_NAME_add_sama_disp">[1]DATA!$J$447</definedName>
    <definedName name="cst_shinsei_NUSHI_NAME_disp">[1]DATA!$J$446</definedName>
    <definedName name="cst_shinsei_NUSHI_POST_CODE">[1]DATA!$J$284</definedName>
    <definedName name="cst_shinsei_NUSHI_TEL">[1]DATA!$J$286</definedName>
    <definedName name="cst_shinsei_owner4_CORP">[1]DATA!$J$309</definedName>
    <definedName name="cst_shinsei_owner4_NAME">[1]DATA!$J$312</definedName>
    <definedName name="cst_shinsei_owner5_CORP">[1]DATA!$J$318</definedName>
    <definedName name="cst_shinsei_owner6_CORP">[1]DATA!$J$327</definedName>
    <definedName name="cst_shinsei_owner7_CORP">[1]DATA!$J$336</definedName>
    <definedName name="cst_shinsei_owner8_CORP">[1]DATA!$J$345</definedName>
    <definedName name="cst_shinsei_owner9_CORP">[1]DATA!$J$354</definedName>
    <definedName name="cst_shinsei_PREF_OFFICE_FLAG">[1]DATA!$J$169</definedName>
    <definedName name="cst_shinsei_PROVO_DATE">[1]DATA!$J$1313</definedName>
    <definedName name="cst_shinsei_PROVO_TANTO_USER_ID">[1]DATA!$J$46</definedName>
    <definedName name="cst_shinsei_REPORT_DAIKIBO_C_check">[2]Data!$H$1214</definedName>
    <definedName name="cst_shinsei_REPORT_DAIKIBO_check">[2]Data!$H$1216</definedName>
    <definedName name="cst_shinsei_REPORT_DAIKIBO_EW_check">[2]Data!$H$1215</definedName>
    <definedName name="cst_shinsei_REPORT_DATE_disp_select">[3]dDATA_cst!$L$484</definedName>
    <definedName name="cst_shinsei_REPORT_DATE_select">[3]dDATA_cst!$L$490</definedName>
    <definedName name="cst_shinsei_REPORT_DEST_DEPART_NAME">[1]DATA!$J$136</definedName>
    <definedName name="cst_shinsei_REPORT_DEST_FAX">[1]DATA!$J$137</definedName>
    <definedName name="cst_shinsei_REPORT_DEST_GYOUSEI_NAME">[1]DATA!$J$139</definedName>
    <definedName name="cst_shinsei_REPORT_DEST_GYOUSEI_NAME__decision">[1]dDATA_cst!$I$60</definedName>
    <definedName name="cst_shinsei_REPORT_DEST_KIND">[1]DATA!$J$132</definedName>
    <definedName name="cst_shinsei_REPORT_DEST_NAME">[1]DATA!$J$135</definedName>
    <definedName name="cst_shinsei_REPORT_DEST_NAME_daikibo">[2]Data!$H$1209</definedName>
    <definedName name="cst_shinsei_REPORT_DEST_SYUJI_NAME">[1]DATA!$J$138</definedName>
    <definedName name="cst_shinsei_REPORT_DEST_SYUJI_NAME__decision">[1]dDATA_cst!$I$59</definedName>
    <definedName name="cst_shinsei_REPORT_HITUYOU_JIKOU">[3]dDATA_cst!$L$617</definedName>
    <definedName name="cst_shinsei_REPORT_NO_sign">[3]dDATA_cst!$L$471</definedName>
    <definedName name="cst_shinsei_REPORT_STR_NOTIFY_DATE">[3]dDATA_cst!$L$835</definedName>
    <definedName name="cst_shinsei_REPORT_STR_NOTIFY_KOUFU_NAME">[3]dDATA_cst!$L$843</definedName>
    <definedName name="cst_shinsei_REPORT_STR_NOTIFY_RESULT">[3]dDATA_cst!$L$813</definedName>
    <definedName name="cst_shinsei_SEKKEI_JIMU_NAME">[1]DATA!$J$566</definedName>
    <definedName name="cst_shinsei_SEKKEI_NAME">[1]DATA!$J$561</definedName>
    <definedName name="cst_shinsei_SEKKEI_NAME_all2">[1]DATA!$J$572</definedName>
    <definedName name="cst_shinsei_SEKOU_ADDRESS">[1]DATA!$J$926</definedName>
    <definedName name="cst_shinsei_SEPTICTANK_KOUZOU_SYURUI">[1]DATA!$J$1177</definedName>
    <definedName name="cst_shinsei_STR_REPORT_DATE_select">[3]dDATA_cst!$L$830</definedName>
    <definedName name="cst_shinsei_STR_SHINSEI_TOWERS">[1]DATA_StructuralCalc!$J$18</definedName>
    <definedName name="cst_shinsei_STR_TOTAL_CHARGE">[1]DATA_fee_detail!$I$25</definedName>
    <definedName name="cst_shinsei_STRIRAI_TEKIHAN_ACCEPT_NO">[1]DATA_StructuralCalc!$J$51</definedName>
    <definedName name="cst_shinsei_strtower_KOUJI_TEXT__KKS_select">[1]DATA_StructuralCalc!$J$120</definedName>
    <definedName name="cst_shinsei_strtower_KOUZOU_KEISAN_TEXT__KKS_select">[1]DATA_StructuralCalc!$J$133</definedName>
    <definedName name="cst_shinsei_strtower_REI80_2_KOKUJI__select">[1]DATA_StructuralCalc!$J$105</definedName>
    <definedName name="cst_shinsei_strtower01_CHARGE">#REF!</definedName>
    <definedName name="cst_shinsei_strtower01_JUDGE">[1]DATA!$J$1428</definedName>
    <definedName name="cst_shinsei_strtower01_KOUJI_TEXT">[1]DATA_StructuralCalc!$J$168</definedName>
    <definedName name="cst_shinsei_strtower01_KOUZOU_KEISAN_TEXT">[1]DATA_StructuralCalc!$J$176</definedName>
    <definedName name="cst_shinsei_strtower01_prgo01_MAKER__nintei_ari">[1]DATA_StructuralCalc!$J$211</definedName>
    <definedName name="cst_shinsei_strtower01_prgo01_MAKER__NINTEI_non">[1]DATA_StructuralCalc!$J$214</definedName>
    <definedName name="cst_shinsei_strtower01_prgo01_NAME">[1]DATA_StructuralCalc!$J$202</definedName>
    <definedName name="cst_shinsei_strtower01_prgo01_NAME_VER">[1]DATA_StructuralCalc!$J$208</definedName>
    <definedName name="cst_shinsei_strtower01_prgo01_NAME_VER__NINTEI_ari">[1]DATA_StructuralCalc!$J$212</definedName>
    <definedName name="cst_shinsei_strtower01_prgo01_NAME_VER__NINTEI_non">[1]DATA_StructuralCalc!$J$215</definedName>
    <definedName name="cst_shinsei_strtower01_prgo01_NAME_VER__SP">[1]DATA_StructuralCalc!$J$209</definedName>
    <definedName name="cst_shinsei_strtower01_prgo01_NINTEI__umu">[1]DATA_StructuralCalc!$J$204</definedName>
    <definedName name="cst_shinsei_strtower01_prgo01_NINTEI_DATE_dsp">[1]DATA_StructuralCalc!$J$206</definedName>
    <definedName name="cst_shinsei_strtower01_prgo01_VER">[1]DATA_StructuralCalc!$J$203</definedName>
    <definedName name="cst_shinsei_strtower01_prgo02_MAKER__NINTEI_ari">[1]DATA_StructuralCalc!$J$232</definedName>
    <definedName name="cst_shinsei_strtower01_prgo02_MAKER__NINTEI_non">[1]DATA_StructuralCalc!$J$235</definedName>
    <definedName name="cst_shinsei_strtower01_prgo02_NAME_VER">[1]DATA_StructuralCalc!$J$229</definedName>
    <definedName name="cst_shinsei_strtower01_prgo02_NAME_VER__NINTEI_ari">[1]DATA_StructuralCalc!$J$233</definedName>
    <definedName name="cst_shinsei_strtower01_prgo02_NAME_VER__NINTEI_non">[1]DATA_StructuralCalc!$J$236</definedName>
    <definedName name="cst_shinsei_strtower01_prgo02_NAME_VER__SP">[1]DATA_StructuralCalc!$J$230</definedName>
    <definedName name="cst_shinsei_strtower01_prgo02_NINTEI__umu">[1]DATA_StructuralCalc!$J$225</definedName>
    <definedName name="cst_shinsei_strtower01_prgo02_NINTEI_DATE_dsp">[1]DATA_StructuralCalc!$J$227</definedName>
    <definedName name="cst_shinsei_strtower01_prgo03_MAKER__NINTEI_ari">[1]DATA_StructuralCalc!$J$247</definedName>
    <definedName name="cst_shinsei_strtower01_prgo03_MAKER__NINTEI_non">[1]DATA_StructuralCalc!$J$250</definedName>
    <definedName name="cst_shinsei_strtower01_prgo03_NAME_VER">[1]DATA_StructuralCalc!$J$244</definedName>
    <definedName name="cst_shinsei_strtower01_prgo03_NAME_VER__NINTEI_ari">[1]DATA_StructuralCalc!$J$248</definedName>
    <definedName name="cst_shinsei_strtower01_prgo03_NAME_VER__NINTEI_non">[1]DATA_StructuralCalc!$J$251</definedName>
    <definedName name="cst_shinsei_strtower01_prgo03_NAME_VER__SP">[1]DATA_StructuralCalc!$J$245</definedName>
    <definedName name="cst_shinsei_strtower01_prgo03_NINTEI__umu">[1]DATA_StructuralCalc!$J$240</definedName>
    <definedName name="cst_shinsei_strtower01_prgo03_NINTEI_DATE_dsp">[1]DATA_StructuralCalc!$J$242</definedName>
    <definedName name="cst_shinsei_strtower01_prgo04_MAKER__NINTEI_ari">[1]DATA_StructuralCalc!$J$262</definedName>
    <definedName name="cst_shinsei_strtower01_prgo04_MAKER__NINTEI_non">[1]DATA_StructuralCalc!$J$265</definedName>
    <definedName name="cst_shinsei_strtower01_prgo04_NAME_VER">[1]DATA_StructuralCalc!$J$259</definedName>
    <definedName name="cst_shinsei_strtower01_prgo04_NAME_VER__NINTEI_ari">[1]DATA_StructuralCalc!$J$263</definedName>
    <definedName name="cst_shinsei_strtower01_prgo04_NAME_VER__NINTEI_non">[1]DATA_StructuralCalc!$J$266</definedName>
    <definedName name="cst_shinsei_strtower01_prgo04_NAME_VER__SP">[1]DATA_StructuralCalc!$J$260</definedName>
    <definedName name="cst_shinsei_strtower01_prgo04_NINTEI__umu">[1]DATA_StructuralCalc!$J$255</definedName>
    <definedName name="cst_shinsei_strtower01_prgo04_NINTEI_DATE_dsp">[1]DATA_StructuralCalc!$J$257</definedName>
    <definedName name="cst_shinsei_strtower01_prgo05_MAKER__NINTEI_ari">[1]DATA_StructuralCalc!$J$277</definedName>
    <definedName name="cst_shinsei_strtower01_prgo05_MAKER__NINTEI_non">[1]DATA_StructuralCalc!$J$280</definedName>
    <definedName name="cst_shinsei_strtower01_prgo05_NAME_VER">[1]DATA_StructuralCalc!$J$274</definedName>
    <definedName name="cst_shinsei_strtower01_prgo05_NAME_VER__NINTEI_ari">[1]DATA_StructuralCalc!$J$278</definedName>
    <definedName name="cst_shinsei_strtower01_prgo05_NAME_VER__NINTEI_non">[1]DATA_StructuralCalc!$J$281</definedName>
    <definedName name="cst_shinsei_strtower01_prgo05_NAME_VER__SP">[1]DATA_StructuralCalc!$J$275</definedName>
    <definedName name="cst_shinsei_strtower01_prgo05_NINTEI__umu">[1]DATA_StructuralCalc!$J$270</definedName>
    <definedName name="cst_shinsei_strtower01_prgo05_NINTEI_DATE_dsp">[1]DATA_StructuralCalc!$J$272</definedName>
    <definedName name="cst_shinsei_strtower01_STR_TOWER_NO">[1]DATA_StructuralCalc!$J$162</definedName>
    <definedName name="cst_shinsei_strtower01_TOWER_NO">[1]DATA_StructuralCalc!$J$161</definedName>
    <definedName name="cst_shinsei_strtower02_CHARGE">#REF!</definedName>
    <definedName name="cst_shinsei_strtower02_JUDGE">[1]DATA_StructuralCalc!$J$311</definedName>
    <definedName name="cst_shinsei_strtower02_prgo01_MAKER__NINTEI_ari">[1]DATA_StructuralCalc!$J$346</definedName>
    <definedName name="cst_shinsei_strtower02_prgo01_MAKER__NINTEI_non">[1]DATA_StructuralCalc!$J$349</definedName>
    <definedName name="cst_shinsei_strtower02_prgo01_NAME">[1]DATA_StructuralCalc!$J$337</definedName>
    <definedName name="cst_shinsei_strtower02_prgo01_NAME_VER">[1]DATA_StructuralCalc!$J$343</definedName>
    <definedName name="cst_shinsei_strtower02_prgo01_NAME_VER__NINTEI_ari">[1]DATA_StructuralCalc!$J$347</definedName>
    <definedName name="cst_shinsei_strtower02_prgo01_NAME_VER__NINTEI_non">[1]DATA_StructuralCalc!$J$350</definedName>
    <definedName name="cst_shinsei_strtower02_prgo01_NAME_VER__SP">[1]DATA_StructuralCalc!$J$344</definedName>
    <definedName name="cst_shinsei_strtower02_prgo01_NINTEI__umu">[1]DATA_StructuralCalc!$J$339</definedName>
    <definedName name="cst_shinsei_strtower02_prgo01_NINTEI_DATE_dsp">[1]DATA_StructuralCalc!$J$341</definedName>
    <definedName name="cst_shinsei_strtower02_prgo01_VER">[1]DATA_StructuralCalc!$J$338</definedName>
    <definedName name="cst_shinsei_strtower02_prgo02_MAKER__NINTEI_ari">[1]DATA_StructuralCalc!$J$367</definedName>
    <definedName name="cst_shinsei_strtower02_prgo02_MAKER__NINTEI_non">[1]DATA_StructuralCalc!$J$370</definedName>
    <definedName name="cst_shinsei_strtower02_prgo02_NAME_VER">[1]DATA_StructuralCalc!$J$364</definedName>
    <definedName name="cst_shinsei_strtower02_prgo02_NAME_VER__NINTEI_ari">[1]DATA_StructuralCalc!$J$368</definedName>
    <definedName name="cst_shinsei_strtower02_prgo02_NAME_VER__NINTEI_non">[1]DATA_StructuralCalc!$J$371</definedName>
    <definedName name="cst_shinsei_strtower02_prgo02_NAME_VER__SP">[1]DATA_StructuralCalc!$J$365</definedName>
    <definedName name="cst_shinsei_strtower02_prgo02_NINTEI__umu">[1]DATA_StructuralCalc!$J$360</definedName>
    <definedName name="cst_shinsei_strtower02_prgo02_NINTEI_DATE_dsp">[1]DATA_StructuralCalc!$J$362</definedName>
    <definedName name="cst_shinsei_strtower02_prgo03_MAKER__NINTEI_ari">[1]DATA_StructuralCalc!$J$382</definedName>
    <definedName name="cst_shinsei_strtower02_prgo03_MAKER__NINTEI_non">[1]DATA_StructuralCalc!$J$385</definedName>
    <definedName name="cst_shinsei_strtower02_prgo03_NAME_VER">[1]DATA_StructuralCalc!$J$379</definedName>
    <definedName name="cst_shinsei_strtower02_prgo03_NAME_VER__NINTEI_ari">[1]DATA_StructuralCalc!$J$383</definedName>
    <definedName name="cst_shinsei_strtower02_prgo03_NAME_VER__NINTEI_non">[1]DATA_StructuralCalc!$J$386</definedName>
    <definedName name="cst_shinsei_strtower02_prgo03_NAME_VER__SP">[1]DATA_StructuralCalc!$J$380</definedName>
    <definedName name="cst_shinsei_strtower02_prgo03_NINTEI__umu">[1]DATA_StructuralCalc!$J$375</definedName>
    <definedName name="cst_shinsei_strtower02_prgo03_NINTEI_DATE_dsp">[1]DATA_StructuralCalc!$J$377</definedName>
    <definedName name="cst_shinsei_strtower02_prgo04_MAKER__NINTEI_ari">[1]DATA_StructuralCalc!$J$397</definedName>
    <definedName name="cst_shinsei_strtower02_prgo04_MAKER__NINTEI_non">[1]DATA_StructuralCalc!$J$400</definedName>
    <definedName name="cst_shinsei_strtower02_prgo04_NAME_VER">[1]DATA_StructuralCalc!$J$394</definedName>
    <definedName name="cst_shinsei_strtower02_prgo04_NAME_VER__NINTEI_ari">[1]DATA_StructuralCalc!$J$398</definedName>
    <definedName name="cst_shinsei_strtower02_prgo04_NAME_VER__NINTEI_non">[1]DATA_StructuralCalc!$J$401</definedName>
    <definedName name="cst_shinsei_strtower02_prgo04_NAME_VER__SP">[1]DATA_StructuralCalc!$J$395</definedName>
    <definedName name="cst_shinsei_strtower02_prgo04_NINTEI__umu">[1]DATA_StructuralCalc!$J$390</definedName>
    <definedName name="cst_shinsei_strtower02_prgo04_NINTEI_DATE_dsp">[1]DATA_StructuralCalc!$J$392</definedName>
    <definedName name="cst_shinsei_strtower02_prgo05_MAKER__NINTEI_ari">[1]DATA_StructuralCalc!$J$412</definedName>
    <definedName name="cst_shinsei_strtower02_prgo05_MAKER__NINTEI_non">[1]DATA_StructuralCalc!$J$415</definedName>
    <definedName name="cst_shinsei_strtower02_prgo05_NAME_VER">[1]DATA_StructuralCalc!$J$409</definedName>
    <definedName name="cst_shinsei_strtower02_prgo05_NAME_VER__NINTEI_ari">[1]DATA_StructuralCalc!$J$413</definedName>
    <definedName name="cst_shinsei_strtower02_prgo05_NAME_VER__NINTEI_non">[1]DATA_StructuralCalc!$J$416</definedName>
    <definedName name="cst_shinsei_strtower02_prgo05_NAME_VER__SP">[1]DATA_StructuralCalc!$J$410</definedName>
    <definedName name="cst_shinsei_strtower02_prgo05_NINTEI__umu">[1]DATA_StructuralCalc!$J$405</definedName>
    <definedName name="cst_shinsei_strtower02_prgo05_NINTEI_DATE_dsp">[1]DATA_StructuralCalc!$J$407</definedName>
    <definedName name="cst_shinsei_strtower02_STR_TOWER_NO">[1]DATA_StructuralCalc!$J$307</definedName>
    <definedName name="cst_shinsei_strtower02_TOWER_NO">[1]DATA_StructuralCalc!$J$306</definedName>
    <definedName name="cst_shinsei_strtower03_CHARGE">#REF!</definedName>
    <definedName name="cst_shinsei_strtower03_JUDGE">[1]DATA_StructuralCalc!$J$446</definedName>
    <definedName name="cst_shinsei_strtower03_KEISAN_X_ROUTE">[1]DATA_StructuralCalc!$J$570</definedName>
    <definedName name="cst_shinsei_strtower03_KEISAN_Y_ROUTE">[1]DATA_StructuralCalc!$J$571</definedName>
    <definedName name="cst_shinsei_strtower03_prgo01_MAKER__NINTEI_ari">[1]DATA_StructuralCalc!$J$481</definedName>
    <definedName name="cst_shinsei_strtower03_prgo01_MAKER__NINTEI_non">[1]DATA_StructuralCalc!$J$484</definedName>
    <definedName name="cst_shinsei_strtower03_prgo01_NAME">[1]DATA_StructuralCalc!$J$472</definedName>
    <definedName name="cst_shinsei_strtower03_prgo01_NAME_VER">[1]DATA_StructuralCalc!$J$478</definedName>
    <definedName name="cst_shinsei_strtower03_prgo01_NAME_VER__NINTEI_ari">[1]DATA_StructuralCalc!$J$482</definedName>
    <definedName name="cst_shinsei_strtower03_prgo01_NAME_VER__NINTEI_non">[1]DATA_StructuralCalc!$J$485</definedName>
    <definedName name="cst_shinsei_strtower03_prgo01_NAME_VER__SP">[1]DATA_StructuralCalc!$J$479</definedName>
    <definedName name="cst_shinsei_strtower03_prgo01_NINTEI__umu">[1]DATA_StructuralCalc!$J$474</definedName>
    <definedName name="cst_shinsei_strtower03_prgo01_NINTEI_DATE_dsp">[1]DATA_StructuralCalc!$J$476</definedName>
    <definedName name="cst_shinsei_strtower03_prgo01_VER">[1]DATA_StructuralCalc!$J$473</definedName>
    <definedName name="cst_shinsei_strtower03_prgo02_MAKER__NINTEI_ari">[1]DATA_StructuralCalc!$J$502</definedName>
    <definedName name="cst_shinsei_strtower03_prgo02_MAKER__NINTEI_non">[1]DATA_StructuralCalc!$J$505</definedName>
    <definedName name="cst_shinsei_strtower03_prgo02_NAME_VER">[1]DATA_StructuralCalc!$J$499</definedName>
    <definedName name="cst_shinsei_strtower03_prgo02_NAME_VER__NINTEI_ari">[1]DATA_StructuralCalc!$J$503</definedName>
    <definedName name="cst_shinsei_strtower03_prgo02_NAME_VER__NINTEI_non">[1]DATA_StructuralCalc!$J$506</definedName>
    <definedName name="cst_shinsei_strtower03_prgo02_NAME_VER__SP">[1]DATA_StructuralCalc!$J$500</definedName>
    <definedName name="cst_shinsei_strtower03_prgo02_NINTEI__umu">[1]DATA_StructuralCalc!$J$495</definedName>
    <definedName name="cst_shinsei_strtower03_prgo02_NINTEI_DATE_dsp">[1]DATA_StructuralCalc!$J$497</definedName>
    <definedName name="cst_shinsei_strtower03_prgo03_MAKER__NINTEI_ari">[1]DATA_StructuralCalc!$J$517</definedName>
    <definedName name="cst_shinsei_strtower03_prgo03_MAKER__NINTEI_non">[1]DATA_StructuralCalc!$J$520</definedName>
    <definedName name="cst_shinsei_strtower03_prgo03_NAME_VER">[1]DATA_StructuralCalc!$J$514</definedName>
    <definedName name="cst_shinsei_strtower03_prgo03_NAME_VER__NINTEI_ari">[1]DATA_StructuralCalc!$J$518</definedName>
    <definedName name="cst_shinsei_strtower03_prgo03_NAME_VER__NINTEI_non">[1]DATA_StructuralCalc!$J$521</definedName>
    <definedName name="cst_shinsei_strtower03_prgo03_NAME_VER__SP">[1]DATA_StructuralCalc!$J$515</definedName>
    <definedName name="cst_shinsei_strtower03_prgo03_NINTEI__umu">[1]DATA_StructuralCalc!$J$510</definedName>
    <definedName name="cst_shinsei_strtower03_prgo03_NINTEI_DATE_dsp">[1]DATA_StructuralCalc!$J$512</definedName>
    <definedName name="cst_shinsei_strtower03_prgo04_MAKER__NINTEI_ari">[1]DATA_StructuralCalc!$J$532</definedName>
    <definedName name="cst_shinsei_strtower03_prgo04_MAKER__NINTEI_non">[1]DATA_StructuralCalc!$J$535</definedName>
    <definedName name="cst_shinsei_strtower03_prgo04_NAME_VER">[1]DATA_StructuralCalc!$J$529</definedName>
    <definedName name="cst_shinsei_strtower03_prgo04_NAME_VER__NINTEI_ari">[1]DATA_StructuralCalc!$J$533</definedName>
    <definedName name="cst_shinsei_strtower03_prgo04_NAME_VER__NINTEI_non">[1]DATA_StructuralCalc!$J$536</definedName>
    <definedName name="cst_shinsei_strtower03_prgo04_NAME_VER__SP">[1]DATA_StructuralCalc!$J$530</definedName>
    <definedName name="cst_shinsei_strtower03_prgo04_NINTEI__umu">[1]DATA_StructuralCalc!$J$525</definedName>
    <definedName name="cst_shinsei_strtower03_prgo04_NINTEI_DATE_dsp">[1]DATA_StructuralCalc!$J$527</definedName>
    <definedName name="cst_shinsei_strtower03_prgo05_MAKER__NINTEI_ari">[1]DATA_StructuralCalc!$J$547</definedName>
    <definedName name="cst_shinsei_strtower03_prgo05_MAKER__NINTEI_non">[1]DATA_StructuralCalc!$J$550</definedName>
    <definedName name="cst_shinsei_strtower03_prgo05_NAME_VER">[1]DATA_StructuralCalc!$J$544</definedName>
    <definedName name="cst_shinsei_strtower03_prgo05_NAME_VER__NINTEI_ari">[1]DATA_StructuralCalc!$J$548</definedName>
    <definedName name="cst_shinsei_strtower03_prgo05_NAME_VER__NINTEI_non">[1]DATA_StructuralCalc!$J$551</definedName>
    <definedName name="cst_shinsei_strtower03_prgo05_NAME_VER__SP">[1]DATA_StructuralCalc!$J$545</definedName>
    <definedName name="cst_shinsei_strtower03_prgo05_NINTEI__umu">[1]DATA_StructuralCalc!$J$540</definedName>
    <definedName name="cst_shinsei_strtower03_prgo05_NINTEI_DATE_dsp">[1]DATA_StructuralCalc!$J$542</definedName>
    <definedName name="cst_shinsei_strtower03_STR_TOWER_NO">[1]DATA_StructuralCalc!$J$442</definedName>
    <definedName name="cst_shinsei_strtower03_TOWER_NO">[1]DATA_StructuralCalc!$J$441</definedName>
    <definedName name="cst_shinsei_strtower04_CHARGE">#REF!</definedName>
    <definedName name="cst_shinsei_strtower04_JUDGE">[1]DATA_StructuralCalc!$J$581</definedName>
    <definedName name="cst_shinsei_strtower04_KEISAN_X_ROUTE">[1]DATA_StructuralCalc!$J$705</definedName>
    <definedName name="cst_shinsei_strtower04_KEISAN_Y_ROUTE">[1]DATA_StructuralCalc!$J$706</definedName>
    <definedName name="cst_shinsei_strtower04_prgo01_MAKER__NINTEI_non">[1]DATA_StructuralCalc!$J$619</definedName>
    <definedName name="cst_shinsei_strtower04_prgo01_NAME">[1]DATA_StructuralCalc!$J$607</definedName>
    <definedName name="cst_shinsei_strtower04_prgo01_NAME_VER">[1]DATA_StructuralCalc!$J$613</definedName>
    <definedName name="cst_shinsei_strtower04_prgo01_NAME_VER__NINTEI_ari">[1]DATA_StructuralCalc!$J$617</definedName>
    <definedName name="cst_shinsei_strtower04_prgo01_NAME_VER__NINTEI_non">[1]DATA_StructuralCalc!$J$620</definedName>
    <definedName name="cst_shinsei_strtower04_prgo01_NAME_VER__SP">[1]DATA_StructuralCalc!$J$614</definedName>
    <definedName name="cst_shinsei_strtower04_prgo01_NINTEI__umu">[1]DATA_StructuralCalc!$J$609</definedName>
    <definedName name="cst_shinsei_strtower04_prgo01_NINTEI_DATE_dsp">[1]DATA_StructuralCalc!$J$611</definedName>
    <definedName name="cst_shinsei_strtower04_prgo01_VER">[1]DATA_StructuralCalc!$J$608</definedName>
    <definedName name="cst_shinsei_strtower04_prgo02_MAKER__NINTEI_ari">[1]DATA_StructuralCalc!$J$637</definedName>
    <definedName name="cst_shinsei_strtower04_prgo02_MAKER__NINTEI_non">[1]DATA_StructuralCalc!$J$640</definedName>
    <definedName name="cst_shinsei_strtower04_prgo02_NAME_VER">[1]DATA_StructuralCalc!$J$634</definedName>
    <definedName name="cst_shinsei_strtower04_prgo02_NAME_VER__NINTEI_ari">[1]DATA_StructuralCalc!$J$638</definedName>
    <definedName name="cst_shinsei_strtower04_prgo02_NAME_VER__NINTEI_non">[1]DATA_StructuralCalc!$J$641</definedName>
    <definedName name="cst_shinsei_strtower04_prgo02_NAME_VER__SP">[1]DATA_StructuralCalc!$J$635</definedName>
    <definedName name="cst_shinsei_strtower04_prgo02_NINTEI__umu">[1]DATA_StructuralCalc!$J$630</definedName>
    <definedName name="cst_shinsei_strtower04_prgo02_NINTEI_DATE_dsp">[1]DATA_StructuralCalc!$J$632</definedName>
    <definedName name="cst_shinsei_strtower04_prgo03_MAKER__NINTEI_ari">[1]DATA_StructuralCalc!$J$652</definedName>
    <definedName name="cst_shinsei_strtower04_prgo03_MAKER__NINTEI_non">[1]DATA_StructuralCalc!$J$655</definedName>
    <definedName name="cst_shinsei_strtower04_prgo03_NAME_VER">[1]DATA_StructuralCalc!$J$649</definedName>
    <definedName name="cst_shinsei_strtower04_prgo03_NAME_VER__NINTEI_ari">[1]DATA_StructuralCalc!$J$653</definedName>
    <definedName name="cst_shinsei_strtower04_prgo03_NAME_VER__NINTEI_non">[1]DATA_StructuralCalc!$J$656</definedName>
    <definedName name="cst_shinsei_strtower04_prgo03_NAME_VER__SP">[1]DATA_StructuralCalc!$J$650</definedName>
    <definedName name="cst_shinsei_strtower04_prgo03_NINTEI__umu">[1]DATA_StructuralCalc!$J$645</definedName>
    <definedName name="cst_shinsei_strtower04_prgo03_NINTEI_DATE_dsp">[1]DATA_StructuralCalc!$J$647</definedName>
    <definedName name="cst_shinsei_strtower04_prgo04_MAKER__NINTEI_ari">[1]DATA_StructuralCalc!$J$667</definedName>
    <definedName name="cst_shinsei_strtower04_prgo04_MAKER__NINTEI_non">[1]DATA_StructuralCalc!$J$670</definedName>
    <definedName name="cst_shinsei_strtower04_prgo04_NAME_VER">[1]DATA_StructuralCalc!$J$664</definedName>
    <definedName name="cst_shinsei_strtower04_prgo04_NAME_VER__NINTEI_ari">[1]DATA_StructuralCalc!$J$668</definedName>
    <definedName name="cst_shinsei_strtower04_prgo04_NAME_VER__NINTEI_non">[1]DATA_StructuralCalc!$J$671</definedName>
    <definedName name="cst_shinsei_strtower04_prgo04_NAME_VER__SP">[1]DATA_StructuralCalc!$J$665</definedName>
    <definedName name="cst_shinsei_strtower04_prgo04_NINTEI__umu">[1]DATA_StructuralCalc!$J$660</definedName>
    <definedName name="cst_shinsei_strtower04_prgo04_NINTEI_DATE_dsp">[1]DATA_StructuralCalc!$J$662</definedName>
    <definedName name="cst_shinsei_strtower04_prgo05_MAKER__NINTEI_ari">[1]DATA_StructuralCalc!$J$682</definedName>
    <definedName name="cst_shinsei_strtower04_prgo05_MAKER__NINTEI_non">[1]DATA_StructuralCalc!$J$685</definedName>
    <definedName name="cst_shinsei_strtower04_prgo05_NAME_VER">[1]DATA_StructuralCalc!$J$679</definedName>
    <definedName name="cst_shinsei_strtower04_prgo05_NAME_VER__NINTEI_ari">[1]DATA_StructuralCalc!$J$683</definedName>
    <definedName name="cst_shinsei_strtower04_prgo05_NAME_VER__NINTEI_non">[1]DATA_StructuralCalc!$J$686</definedName>
    <definedName name="cst_shinsei_strtower04_prgo05_NAME_VER__SP">[1]DATA_StructuralCalc!$J$680</definedName>
    <definedName name="cst_shinsei_strtower04_prgo05_NINTEI__umu">[1]DATA_StructuralCalc!$J$675</definedName>
    <definedName name="cst_shinsei_strtower04_prgo05_NINTEI_DATE_dsp">[1]DATA_StructuralCalc!$J$677</definedName>
    <definedName name="cst_shinsei_strtower04_STR_TOWER_NO">[1]DATA_StructuralCalc!$J$577</definedName>
    <definedName name="cst_shinsei_strtower04_TOWER_NO">[1]DATA_StructuralCalc!$J$576</definedName>
    <definedName name="cst_shinsei_strtower05_CHARGE">#REF!</definedName>
    <definedName name="cst_shinsei_strtower05_JUDGE">[1]DATA_StructuralCalc!$J$716</definedName>
    <definedName name="cst_shinsei_strtower05_KEISAN_X_ROUTE">[1]DATA_StructuralCalc!$J$840</definedName>
    <definedName name="cst_shinsei_strtower05_KEISAN_Y_ROUTE">[1]DATA_StructuralCalc!$J$841</definedName>
    <definedName name="cst_shinsei_strtower05_prgo01_MAKER__NINTEI_ari">[1]DATA_StructuralCalc!$J$751</definedName>
    <definedName name="cst_shinsei_strtower05_prgo01_MAKER__NINTEI_non">[1]DATA_StructuralCalc!$J$754</definedName>
    <definedName name="cst_shinsei_strtower05_prgo01_NAME">[1]DATA_StructuralCalc!$J$742</definedName>
    <definedName name="cst_shinsei_strtower05_prgo01_NAME_VER">[1]DATA_StructuralCalc!$J$748</definedName>
    <definedName name="cst_shinsei_strtower05_prgo01_NAME_VER__NINTEI_ari">[1]DATA_StructuralCalc!$J$752</definedName>
    <definedName name="cst_shinsei_strtower05_prgo01_NAME_VER__NINTEI_non">[1]DATA_StructuralCalc!$J$755</definedName>
    <definedName name="cst_shinsei_strtower05_prgo01_NAME_VER__SP">[1]DATA_StructuralCalc!$J$749</definedName>
    <definedName name="cst_shinsei_strtower05_prgo01_NINTEI__umu">[1]DATA_StructuralCalc!$J$744</definedName>
    <definedName name="cst_shinsei_strtower05_prgo01_NINTEI_DATE_dsp">[1]DATA_StructuralCalc!$J$746</definedName>
    <definedName name="cst_shinsei_strtower05_prgo01_VER">[1]DATA_StructuralCalc!$J$743</definedName>
    <definedName name="cst_shinsei_strtower05_prgo02_MAKER__NINTEI_ari">[1]DATA_StructuralCalc!$J$772</definedName>
    <definedName name="cst_shinsei_strtower05_prgo02_MAKER__NINTEI_non">[1]DATA_StructuralCalc!$J$775</definedName>
    <definedName name="cst_shinsei_strtower05_prgo02_NAME_VER">[1]DATA_StructuralCalc!$J$769</definedName>
    <definedName name="cst_shinsei_strtower05_prgo02_NAME_VER__NINTEI_ari">[1]DATA_StructuralCalc!$J$773</definedName>
    <definedName name="cst_shinsei_strtower05_prgo02_NAME_VER__NINTEI_non">[1]DATA_StructuralCalc!$J$776</definedName>
    <definedName name="cst_shinsei_strtower05_prgo02_NAME_VER__SP">[1]DATA_StructuralCalc!$J$770</definedName>
    <definedName name="cst_shinsei_strtower05_prgo02_NINTEI__umu">[1]DATA_StructuralCalc!$J$765</definedName>
    <definedName name="cst_shinsei_strtower05_prgo02_NINTEI_DATE_dsp">[1]DATA_StructuralCalc!$J$767</definedName>
    <definedName name="cst_shinsei_strtower05_prgo03_MAKER__NINTEI_ari">[1]DATA_StructuralCalc!$J$787</definedName>
    <definedName name="cst_shinsei_strtower05_prgo03_MAKER__NINTEI_non">[1]DATA_StructuralCalc!$J$790</definedName>
    <definedName name="cst_shinsei_strtower05_prgo03_NAME_VER">[1]DATA_StructuralCalc!$J$784</definedName>
    <definedName name="cst_shinsei_strtower05_prgo03_NAME_VER__NINTEI_ari">[1]DATA_StructuralCalc!$J$788</definedName>
    <definedName name="cst_shinsei_strtower05_prgo03_NAME_VER__NINTEI_non">[1]DATA_StructuralCalc!$J$791</definedName>
    <definedName name="cst_shinsei_strtower05_prgo03_NAME_VER__SP">[1]DATA_StructuralCalc!$J$785</definedName>
    <definedName name="cst_shinsei_strtower05_prgo03_NINTEI__umu">[1]DATA_StructuralCalc!$J$780</definedName>
    <definedName name="cst_shinsei_strtower05_prgo03_NINTEI_DATE_dsp">[1]DATA_StructuralCalc!$J$782</definedName>
    <definedName name="cst_shinsei_strtower05_prgo04_MAKER__NINTEI_ari">[1]DATA_StructuralCalc!$J$802</definedName>
    <definedName name="cst_shinsei_strtower05_prgo04_MAKER__NINTEI_non">[1]DATA_StructuralCalc!$J$805</definedName>
    <definedName name="cst_shinsei_strtower05_prgo04_NAME_VER">[1]DATA_StructuralCalc!$J$799</definedName>
    <definedName name="cst_shinsei_strtower05_prgo04_NAME_VER__NINTEI_ari">[1]DATA_StructuralCalc!$J$803</definedName>
    <definedName name="cst_shinsei_strtower05_prgo04_NAME_VER__NINTEI_non">[1]DATA_StructuralCalc!$J$806</definedName>
    <definedName name="cst_shinsei_strtower05_prgo04_NAME_VER__SP">[1]DATA_StructuralCalc!$J$800</definedName>
    <definedName name="cst_shinsei_strtower05_prgo04_NINTEI__umu">[1]DATA_StructuralCalc!$J$795</definedName>
    <definedName name="cst_shinsei_strtower05_prgo04_NINTEI_DATE_dsp">[1]DATA_StructuralCalc!$J$797</definedName>
    <definedName name="cst_shinsei_strtower05_prgo05_MAKER__NINTEI_ari">[1]DATA_StructuralCalc!$J$817</definedName>
    <definedName name="cst_shinsei_strtower05_prgo05_MAKER__NINTEI_non">[1]DATA_StructuralCalc!$J$820</definedName>
    <definedName name="cst_shinsei_strtower05_prgo05_NAME_VER">[1]DATA_StructuralCalc!$J$814</definedName>
    <definedName name="cst_shinsei_strtower05_prgo05_NAME_VER__NINTEI_ari">[1]DATA_StructuralCalc!$J$818</definedName>
    <definedName name="cst_shinsei_strtower05_prgo05_NAME_VER__NINTEI_non">[1]DATA_StructuralCalc!$J$821</definedName>
    <definedName name="cst_shinsei_strtower05_prgo05_NAME_VER__SP">[1]DATA_StructuralCalc!$J$815</definedName>
    <definedName name="cst_shinsei_strtower05_prgo05_NINTEI__umu">[1]DATA_StructuralCalc!$J$810</definedName>
    <definedName name="cst_shinsei_strtower05_prgo05_NINTEI_DATE_dsp">[1]DATA_StructuralCalc!$J$812</definedName>
    <definedName name="cst_shinsei_strtower05_STR_TOWER_NO">[1]DATA_StructuralCalc!$J$712</definedName>
    <definedName name="cst_shinsei_strtower05_TOWER_NO">[1]DATA_StructuralCalc!$J$711</definedName>
    <definedName name="cst_shinsei_STRUCT_NOTIFT_DATE">[1]DATA_StructuralCalc!$J$78</definedName>
    <definedName name="cst_shinsei_STRUCT_NOTIFT_DATE__day">[1]DATA_StructuralCalc!$J$80</definedName>
    <definedName name="cst_shinsei_STRUCT_NOTIFT_DATE__dsp">[1]DATA_StructuralCalc!$J$82</definedName>
    <definedName name="cst_shinsei_STRUCT_NOTIFT_DATE__month">[1]DATA_StructuralCalc!$J$79</definedName>
    <definedName name="cst_shinsei_STRUCTRESULT_NOTIFY_DATE">[1]DATA!$J$1442</definedName>
    <definedName name="cst_shinsei_STRUCTRESULT_NOTIFY_KOUFU_NAME">[1]DATA!$J$1421</definedName>
    <definedName name="cst_shinsei_STRUCTRESULT_NOTIFY_NO">[1]DATA!$J$1443</definedName>
    <definedName name="cst_shinsei_STRUCTRESULT_NOTIFY_NO_select">[3]dDATA_cst!$L$827</definedName>
    <definedName name="cst_shinsei_STRUCTTUIKA_NOTIFT_DATE">[1]DATA_StructuralCalc!$J$86</definedName>
    <definedName name="cst_shinsei_TARGET_KIND">[1]DATA!$J$78</definedName>
    <definedName name="cst_shinsei_TOKKI_JIKOU">[1]DATA!$J$1381</definedName>
    <definedName name="cst_shinsei_TOKKI_JIKOU_final">[1]DATA!$J$1382</definedName>
    <definedName name="cst_shinsei_UKETUKE_NO">[1]DATA!$J$1328</definedName>
    <definedName name="cst_shinsei_UKETUKE_NO__disp">[1]DATA!$J$1329</definedName>
    <definedName name="cst_shinsei_UKETUKE_NO__disp_jis">[1]DATA!$J$1330</definedName>
    <definedName name="cst_shinsei_UKETUKE_NO2">[3]dDATA_cst!$L$408</definedName>
    <definedName name="cst_shinsei_UKETUKE_NO5">[1]DATA!$J$1331</definedName>
    <definedName name="cst_shinsei_UKETUKE_OFFICE_ID__ADDRESS">[1]DATA!$J$29</definedName>
    <definedName name="cst_shinsei_UKETUKE_OFFICE_ID__ADDRESS2">[1]DATA!$J$30</definedName>
    <definedName name="cst_shinsei_UKETUKE_OFFICE_ID__ID">[1]DATA!$J$40</definedName>
    <definedName name="cst_shinsei_UKETUKE_OFFICE_ID__OFFICE_NAME">[1]DATA!$J$27</definedName>
    <definedName name="cst_shinsei_UKETUKE_OFFICE_ID__POST_CODE">[1]DATA!$J$28</definedName>
    <definedName name="cst_shinsei_UKETUKE_YEAR">[1]DATA!$J$1337</definedName>
    <definedName name="cst_shinsei_UKETUKE_YEAR_kensa">[1]DATA!$J$1339</definedName>
    <definedName name="cst_shinsei_UKETUKE_YEAR2">[1]DATA!$J$1338</definedName>
    <definedName name="cst_shinsei_WEB_NO">[1]DATA!$J$1342</definedName>
    <definedName name="cst_shinsei_WEB_NO_dsp">[1]DATA!$J$1343</definedName>
    <definedName name="cst_shinsei_WORK_88">[1]DATA!$J$1212</definedName>
    <definedName name="cst_shinsei_WORK_TYPE">[1]DATA!$J$1231</definedName>
    <definedName name="cst_shinsei_xx_NOTIFY_CAUSE">[1]DATA!$J$1566</definedName>
    <definedName name="cst_shinsei_xx_NOTIFY_DATE">[1]DATA!$J$1560</definedName>
    <definedName name="cst_shinsei_xx_NOTIFY_DATE__disp">[1]DATA!$J$1416</definedName>
    <definedName name="cst_shinsei_xx_NOTIFY_DATE_disp">[3]dDATA_cst!$L$475</definedName>
    <definedName name="cst_shinsei_xx_NOTIFY_DOCNO">[1]DATA!$J$1569</definedName>
    <definedName name="cst_shinsei_xx_NOTIFY_KENSA_DATE">[1]DATA!$J$1563</definedName>
    <definedName name="cst_shinsei_xx_NOTIFY_KENSA_DATE__text">[1]DATA!$J$1481</definedName>
    <definedName name="cst_shinsei_xx_NOTIFY_LIMIT_DATE">[1]DATA!$J$1564</definedName>
    <definedName name="cst_shinsei_xx_NOTIFY_NG_JIYU">[1]DATA!$J$1473</definedName>
    <definedName name="cst_shinsei_xx_NOTIFY_NO_sign">[3]dDATA_cst!$L$468</definedName>
    <definedName name="cst_shinsei_xx_NOTIFY_NOTE">[1]DATA!$J$1567</definedName>
    <definedName name="cst_shinsei_xx_NOTIFY_USER">[1]DATA!$J$1562</definedName>
    <definedName name="cst_shinsei_xx_REPORT_DATE">[1]DATA!$J$1572</definedName>
    <definedName name="cst_shinsei_xx_STRUCT_HENKOU_LIMIT_DATE">[1]DATA!$J$1587</definedName>
    <definedName name="cst_shinsei_xx_STRUCT_HENKOU_NOTIFT_DATE">[1]DATA!$J$1586</definedName>
    <definedName name="cst_shinsei_xx_STRUCT_NOTIFT_DATE">[1]DATA!$J$1577</definedName>
    <definedName name="cst_shinsei_xx_STRUCT_NOTIFT_NO">[1]DATA!$J$1578</definedName>
    <definedName name="cst_shinsei_xx_STRUCT_NOTIFT_NO_select">[3]dDATA_cst!$L$824</definedName>
    <definedName name="cst_shinsei_xx_STRUCT_TUIKA_NOTIFT_DATE">[1]DATA!$J$1585</definedName>
    <definedName name="cst_shinsei_xy_REPORT_DATE">[1]DATA!$J$1458</definedName>
    <definedName name="cst_shinsei_xy_REPORT_DATE__text">[1]DATA!$J$1459</definedName>
    <definedName name="cst_shinseijudgehist_accept_isyou1_TANTO_USER_ID">[3]dDATA_cst!$L$260</definedName>
    <definedName name="cst_STRUCTNOTIFT_ctrl">[1]DATA!$J$1556</definedName>
    <definedName name="cst_Suit_config_PRESENTER_CORP">#REF!</definedName>
    <definedName name="cst_Suit_config_PRESENTER_DAIHYOSYA">#REF!</definedName>
    <definedName name="cst_tokyo_chk">[2]Data!$H$1177</definedName>
    <definedName name="data_cells">#REF!</definedName>
    <definedName name="disp_CHARGE_DETAIL_fd_fee">[2]dFEE!$G$42</definedName>
    <definedName name="disp_CHARGE_DETAIL_genkaitairyoku_fee">[2]dFEE!$G$33</definedName>
    <definedName name="disp_CHARGE_DETAIL_hinananzen_fee">[2]dFEE!$G$25</definedName>
    <definedName name="disp_CHARGE_DETAIL_shoukouki_heigan_fee">[2]dFEE!$G$37</definedName>
    <definedName name="disp_CHARGE_DETAIL_taikabouka_fee">[2]dFEE!$G$29</definedName>
    <definedName name="doc_after_sikaku">[2]Data!$F$1269</definedName>
    <definedName name="doc_before_sikaku">[2]Data!$F$1257</definedName>
    <definedName name="doc_message">[2]Data!$F$1255</definedName>
    <definedName name="doc_title">[2]Data!$F$1254</definedName>
    <definedName name="don_BasePoint1_MKJC">[1]dOFFICE_name!$E$6</definedName>
    <definedName name="don_BasePoint2_MKJC">[1]dOFFICE_name!$E$19</definedName>
    <definedName name="don_BasePoint3_MKJC">[1]dOFFICE_name!$E$32</definedName>
    <definedName name="don_BasePoint4_MKJC">[1]dOFFICE_name!$E$45</definedName>
    <definedName name="don_BasePoint5_MKJC">[1]dOFFICE_name!$E$58</definedName>
    <definedName name="don_BasePointX">[1]dOFFICE_name!$F$87</definedName>
    <definedName name="don_OFFICE__code_MKJC">[2]dOFFICE_name!$F$86</definedName>
    <definedName name="don_OFFICE__search_erea_MKJC">[1]dOFFICE_name!$F$74:$F$79</definedName>
    <definedName name="don_OFFICE_ADDRESS1__fire_submit_date">[2]dOFFICE_name!$H$192</definedName>
    <definedName name="don_OFFICE_ADDRESS1__health_notify_date">[1]dOFFICE_name!$H$228</definedName>
    <definedName name="don_OFFICE_ADDRESS1__hikiuke_date">[1]dOFFICE_name!$H$132</definedName>
    <definedName name="don_OFFICE_ADDRESS1__issue_date">[2]dOFFICE_name!$H$153</definedName>
    <definedName name="don_OFFICE_ADDRESS1__notify_date">[1]dOFFICE_name!$H$156</definedName>
    <definedName name="don_OFFICE_ADDRESS1__report_date">[2]dOFFICE_name!$H$179</definedName>
    <definedName name="don_OFFICE_ADDRESS2__hikiuke_date">[1]dOFFICE_name!$H$133</definedName>
    <definedName name="don_OFFICE_DAIHYOUSYA__fire_notify_date">[1]dOFFICE_name!$H$214</definedName>
    <definedName name="don_OFFICE_DAIHYOUSYA__fire_submit_date">[1]dOFFICE_name!$H$202</definedName>
    <definedName name="don_OFFICE_DAIHYOUSYA__health_notify_date">[1]dOFFICE_name!$H$226</definedName>
    <definedName name="don_OFFICE_DAIHYOUSYA__hikiuke_date">[1]dOFFICE_name!$H$130</definedName>
    <definedName name="don_OFFICE_DAIHYOUSYA__issue_date">[1]dOFFICE_name!$H$142</definedName>
    <definedName name="don_OFFICE_DAIHYOUSYA__notify_date">[1]dOFFICE_name!$H$154</definedName>
    <definedName name="don_OFFICE_DAIHYOUSYA__print_time">[1]dOFFICE_name!$H$98</definedName>
    <definedName name="don_OFFICE_DAIHYOUSYA__report_date">[1]dOFFICE_name!$H$178</definedName>
    <definedName name="don_OFFICE_FAX__hikiuke_date">[1]dOFFICE_name!$H$135</definedName>
    <definedName name="don_OFFICE_OFFICE_CORP_NAME__fire_notify_date">[1]dOFFICE_name!$H$213</definedName>
    <definedName name="don_OFFICE_OFFICE_CORP_NAME__fire_submit_date">[1]dOFFICE_name!$H$201</definedName>
    <definedName name="don_OFFICE_OFFICE_CORP_NAME__health_notify_date">[1]dOFFICE_name!$H$225</definedName>
    <definedName name="don_OFFICE_OFFICE_CORP_NAME__hikiuke_date">[1]dOFFICE_name!$H$129</definedName>
    <definedName name="don_OFFICE_OFFICE_CORP_NAME__hikiuke_tuuti_date">[1]dOFFICE_name!$H$165</definedName>
    <definedName name="don_OFFICE_OFFICE_CORP_NAME__issue_date">[1]dOFFICE_name!$H$141</definedName>
    <definedName name="don_OFFICE_OFFICE_CORP_NAME__notify_date">[1]dOFFICE_name!$H$153</definedName>
    <definedName name="don_OFFICE_OFFICE_CORP_NAME__print_time">[1]dOFFICE_name!$H$97</definedName>
    <definedName name="don_OFFICE_OFFICE_CORP_NAME__report_date">[1]dOFFICE_name!$H$177</definedName>
    <definedName name="don_OFFICE_OFFICE_CORP_NAME__str_irai_date">[1]dOFFICE_name!$H$249</definedName>
    <definedName name="don_OFFICE_POST__hikiuke_date">[1]dOFFICE_name!$H$131</definedName>
    <definedName name="don_OFFICE_TEL__hikiuke_date">[1]dOFFICE_name!$H$134</definedName>
    <definedName name="don_SEARCH_DATE__charge_base_date">[1]dOFFICE_name!$F$283</definedName>
    <definedName name="don_SEARCH_DATE__fire_notify_date">[1]dOFFICE_name!$F$211</definedName>
    <definedName name="don_SEARCH_DATE__fire_submit_date">[1]dOFFICE_name!$F$199</definedName>
    <definedName name="don_SEARCH_DATE__health_notify_date">[1]dOFFICE_name!$F$223</definedName>
    <definedName name="don_SEARCH_DATE__hikiuke_date">[1]dOFFICE_name!$F$127</definedName>
    <definedName name="don_SEARCH_DATE__hikiuke_tuuti_date">[1]dOFFICE_name!$F$163</definedName>
    <definedName name="don_SEARCH_DATE__income_date">[1]dOFFICE_name!$F$271</definedName>
    <definedName name="don_SEARCH_DATE__issue_date">[1]dOFFICE_name!$F$139</definedName>
    <definedName name="don_SEARCH_DATE__notify_date">[1]dOFFICE_name!$F$151</definedName>
    <definedName name="don_SEARCH_DATE__print_time">[1]dOFFICE_name!$F$95</definedName>
    <definedName name="don_SEARCH_DATE__provo_date">[1]dOFFICE_name!$F$187</definedName>
    <definedName name="don_SEARCH_DATE__report_date">[1]dOFFICE_name!$F$175</definedName>
    <definedName name="don_SEARCH_DATE__str_encyou_tuuti_date">[1]dOFFICE_name!$F$259</definedName>
    <definedName name="don_SEARCH_DATE__str_irai_date">[1]dOFFICE_name!$F$247</definedName>
    <definedName name="don_SEARCH_DATE__str_prove_notify_date">[1]dOFFICE_name!$F$235</definedName>
    <definedName name="don_SEARCH_DATE__TORISAGE_date">[2]dOFFICE_name!$F$213</definedName>
    <definedName name="don_SEARCH_RESOLT__charge_base_date">[2]dOFFICE_name!$H$200</definedName>
    <definedName name="don_SEARCH_RESOLT__fire_notify_date">[1]dOFFICE_name!$H$211</definedName>
    <definedName name="don_SEARCH_RESOLT__fire_submit_date">[1]dOFFICE_name!$H$199</definedName>
    <definedName name="don_SEARCH_RESOLT__health_notify_date">[1]dOFFICE_name!$H$223</definedName>
    <definedName name="don_SEARCH_RESOLT__hikiuke_date">[1]dOFFICE_name!$H$127</definedName>
    <definedName name="don_SEARCH_RESOLT__hikiuke_tuuti_date">[1]dOFFICE_name!$H$163</definedName>
    <definedName name="don_SEARCH_RESOLT__income_date">[1]dOFFICE_name!$H$271</definedName>
    <definedName name="don_SEARCH_RESOLT__issue_date">[1]dOFFICE_name!$H$139</definedName>
    <definedName name="don_SEARCH_RESOLT__notify_date">[1]dOFFICE_name!$H$151</definedName>
    <definedName name="don_SEARCH_RESOLT__print_time">[1]dOFFICE_name!$H$95</definedName>
    <definedName name="don_SEARCH_RESOLT__provo_date">[1]dOFFICE_name!$H$187</definedName>
    <definedName name="don_SEARCH_RESOLT__report_date">[1]dOFFICE_name!$H$175</definedName>
    <definedName name="don_SEARCH_RESOLT__str_encyou_tuuti_date">[1]dOFFICE_name!$H$259</definedName>
    <definedName name="don_SEARCH_RESOLT__str_irai_date">[1]dOFFICE_name!$H$247</definedName>
    <definedName name="don_SEARCH_RESOLT__str_prove_notify_date">[1]dOFFICE_name!$H$235</definedName>
    <definedName name="don_SEARCH_RESOLT__TORISAGE_date">[2]dOFFICE_name!$H$213</definedName>
    <definedName name="don_SearchEreaX">[1]dOFFICE_name!$F$88</definedName>
    <definedName name="erea_CHARGE_DETAIL">[1]dFEE!$H$5:$H$15</definedName>
    <definedName name="ev_apply_change">#REF!</definedName>
    <definedName name="ev_apply_dairi">#REF!</definedName>
    <definedName name="ev_apply_kanri">#REF!</definedName>
    <definedName name="ev_apply_owner">#REF!</definedName>
    <definedName name="ev_apply_sekou">#REF!</definedName>
    <definedName name="ev_apply_sentei">#REF!</definedName>
    <definedName name="ev_apply_torisage">#REF!</definedName>
    <definedName name="ev_apply_toriyame">#REF!</definedName>
    <definedName name="ev_city_city">#REF!</definedName>
    <definedName name="ev_city_CITY_KIND">#REF!</definedName>
    <definedName name="ev_city_ken">#REF!</definedName>
    <definedName name="ev_data_cells">#REF!</definedName>
    <definedName name="ev_EV_BILL_NAME">#REF!</definedName>
    <definedName name="ev_EV_BILL_YOUTO">#REF!</definedName>
    <definedName name="ev_EV_NO">#REF!</definedName>
    <definedName name="ev_EV_SEKISAI">#REF!</definedName>
    <definedName name="ev_EV_SONOTA">#REF!</definedName>
    <definedName name="ev_EV_SPEED">#REF!</definedName>
    <definedName name="ev_EV_SYUBETU">#REF!</definedName>
    <definedName name="ev_EV_TEIIN">#REF!</definedName>
    <definedName name="ev_EV_YOUTO">#REF!</definedName>
    <definedName name="ev_office_OFFICE_NAME">#REF!</definedName>
    <definedName name="ev_row_end">#REF!</definedName>
    <definedName name="ev_shinsei_ACCEPT_DATE">#REF!</definedName>
    <definedName name="ev_shinsei_applicant_address">#REF!</definedName>
    <definedName name="ev_shinsei_APPLICANT_CORP">#REF!</definedName>
    <definedName name="ev_shinsei_APPLICANT_NAME">#REF!</definedName>
    <definedName name="ev_shinsei_APPLICANT_POST">#REF!</definedName>
    <definedName name="ev_shinsei_APPLICANT_TEL">#REF!</definedName>
    <definedName name="ev_shinsei_APPLICANT_ZIP">#REF!</definedName>
    <definedName name="ev_shinsei_BILL_NAME">#REF!</definedName>
    <definedName name="ev_shinsei_build_address">#REF!</definedName>
    <definedName name="ev_shinsei_build_PAGE2_KENTIKUSI_BIKO">#REF!</definedName>
    <definedName name="ev_shinsei_CHARGE_ID__NOTE">#REF!</definedName>
    <definedName name="ev_shinsei_CHARGE_ID__RECEIPT_PRICE">#REF!</definedName>
    <definedName name="ev_shinsei_dairi_address">#REF!</definedName>
    <definedName name="ev_shinsei_DAIRI_JIMU_NAME">#REF!</definedName>
    <definedName name="ev_shinsei_dairi_jimu_sikaku">#REF!</definedName>
    <definedName name="ev_shinsei_DAIRI_NAME">#REF!</definedName>
    <definedName name="ev_shinsei_DAIRI_POST_CODE">#REF!</definedName>
    <definedName name="ev_shinsei_DAIRI_REGIST_DATE">#REF!</definedName>
    <definedName name="ev_shinsei_dairi_sikaku">#REF!</definedName>
    <definedName name="ev_shinsei_DAIRI_TEL">#REF!</definedName>
    <definedName name="ev_shinsei_FIRE_NOTIFY_DATE">#REF!</definedName>
    <definedName name="ev_shinsei_FIRE_STATION_NAME">#REF!</definedName>
    <definedName name="ev_shinsei_gyosei_date">#REF!</definedName>
    <definedName name="ev_shinsei_gyosei_no">#REF!</definedName>
    <definedName name="ev_shinsei_HEN_SUMI_KOUFU_DATE">#REF!</definedName>
    <definedName name="ev_shinsei_HEN_SUMI_KOUFU_NAME">#REF!</definedName>
    <definedName name="ev_shinsei_HEN_SUMI_NO">#REF!</definedName>
    <definedName name="ev_shinsei_HOUKOKU_DATE">#REF!</definedName>
    <definedName name="ev_shinsei_ISSUE_DATE">#REF!</definedName>
    <definedName name="ev_shinsei_ISSUE_KOUFU_NAME">#REF!</definedName>
    <definedName name="ev_shinsei_ISSUE_NO">#REF!</definedName>
    <definedName name="ev_shinsei_KAKUNINZUMI_KENSAIN">#REF!</definedName>
    <definedName name="ev_shinsei_KANRI__address">#REF!</definedName>
    <definedName name="ev_shinsei_KANRI__sikaku">#REF!</definedName>
    <definedName name="ev_shinsei_KANRI_DOC">#REF!</definedName>
    <definedName name="ev_shinsei_KANRI_JIMU__sikaku">#REF!</definedName>
    <definedName name="ev_shinsei_KANRI_JIMU_NAME">#REF!</definedName>
    <definedName name="ev_shinsei_KANRI_NAME">#REF!</definedName>
    <definedName name="ev_shinsei_KANRI_POST_CODE">#REF!</definedName>
    <definedName name="ev_shinsei_KANRI_REGIST_DATE">#REF!</definedName>
    <definedName name="ev_shinsei_KANRI_TEL">#REF!</definedName>
    <definedName name="ev_shinsei_KESSAI_OFFICE_ID__OFFICE_NAME">#REF!</definedName>
    <definedName name="ev_shinsei_KOUJI_KANRYOU_DATE">#REF!</definedName>
    <definedName name="ev_shinsei_KOUJI_TYAKUSYU_DATE">#REF!</definedName>
    <definedName name="ev_shinsei_nushi_address">#REF!</definedName>
    <definedName name="ev_shinsei_NUSHI_CORP">#REF!</definedName>
    <definedName name="ev_shinsei_NUSHI_NAME">#REF!</definedName>
    <definedName name="ev_shinsei_NUSHI_NAME_KANA">#REF!</definedName>
    <definedName name="ev_shinsei_NUSHI_POST">#REF!</definedName>
    <definedName name="ev_shinsei_NUSHI_POST_CODE">#REF!</definedName>
    <definedName name="ev_shinsei_NUSHI_TEL">#REF!</definedName>
    <definedName name="ev_shinsei_owner2">#REF!</definedName>
    <definedName name="ev_shinsei_owner2__address">#REF!</definedName>
    <definedName name="ev_shinsei_owner3">#REF!</definedName>
    <definedName name="ev_shinsei_owner3__address">#REF!</definedName>
    <definedName name="ev_shinsei_owner4">#REF!</definedName>
    <definedName name="ev_shinsei_owner4__address">#REF!</definedName>
    <definedName name="ev_shinsei_owner5">#REF!</definedName>
    <definedName name="ev_shinsei_owner5__address">#REF!</definedName>
    <definedName name="ev_shinsei_owner6">#REF!</definedName>
    <definedName name="ev_shinsei_owner6__address">#REF!</definedName>
    <definedName name="ev_shinsei_PROVO_DATE">#REF!</definedName>
    <definedName name="ev_shinsei_PROVO_NO">#REF!</definedName>
    <definedName name="ev_shinsei_PROVO_TORISAGE_DATE">#REF!</definedName>
    <definedName name="ev_shinsei_REPORT_DEST_DEPART_NAME">#REF!</definedName>
    <definedName name="ev_shinsei_REPORT_DEST_NAME">#REF!</definedName>
    <definedName name="ev_shinsei_sekkei_address">#REF!</definedName>
    <definedName name="ev_shinsei_SEKKEI_DOC">#REF!</definedName>
    <definedName name="ev_shinsei_SEKKEI_JIMU_NAME">#REF!</definedName>
    <definedName name="ev_shinsei_sekkei_jimu_sikaku">#REF!</definedName>
    <definedName name="ev_shinsei_SEKKEI_NAME">#REF!</definedName>
    <definedName name="ev_shinsei_SEKKEI_POST_CODE">#REF!</definedName>
    <definedName name="ev_shinsei_SEKKEI_REGIST_DATE">#REF!</definedName>
    <definedName name="ev_shinsei_sekkei_sikaku">#REF!</definedName>
    <definedName name="ev_shinsei_SEKKEI_TEL">#REF!</definedName>
    <definedName name="ev_shinsei_sekou_address">#REF!</definedName>
    <definedName name="ev_shinsei_SEKOU_JIMU_NAME">#REF!</definedName>
    <definedName name="ev_shinsei_sekou_jimu_sikaku">#REF!</definedName>
    <definedName name="ev_shinsei_SEKOU_NAME">#REF!</definedName>
    <definedName name="ev_shinsei_SEKOU_POST_CODE">#REF!</definedName>
    <definedName name="ev_shinsei_SEKOU_REGIST_DATE">#REF!</definedName>
    <definedName name="ev_shinsei_SEKOU_TEL">#REF!</definedName>
    <definedName name="ev_shinsei_SETUBI__address">#REF!</definedName>
    <definedName name="ev_shinsei_SETUBI_COMPANY">#REF!</definedName>
    <definedName name="ev_shinsei_SETUBI_DOC">#REF!</definedName>
    <definedName name="ev_shinsei_SETUBI_NAME">#REF!</definedName>
    <definedName name="ev_shinsei_SETUBI_POST_CODE">#REF!</definedName>
    <definedName name="ev_shinsei_SETUBI_REGIST_NO">#REF!</definedName>
    <definedName name="ev_shinsei_SETUBI_TEL">#REF!</definedName>
    <definedName name="ev_shinsei_target">#REF!</definedName>
    <definedName name="ev_shinsei_UKETUKE_NO">#REF!</definedName>
    <definedName name="FileMode">[3]dSTR_OFFICE_info!$G$2</definedName>
    <definedName name="firstconf_shinsei_strtower01_JUDGE">[1]DATA!$H$1430</definedName>
    <definedName name="flat35_ACCEPT_NO">[1]DATA!$H$2019</definedName>
    <definedName name="flat35_DI_ACCEPT_DATE">[1]DATA!$H$2021</definedName>
    <definedName name="flat35_DI_ISSUE_DATE">[1]DATA!$H$2023</definedName>
    <definedName name="flg_NG_DATE__1506">[2]Data!$H$1356</definedName>
    <definedName name="flg_NOTIFY_DATE">[1]dDATA_cst!$I$144</definedName>
    <definedName name="flg_NOTIFY_DATE__1506">[1]dDATA_cst!$I$145</definedName>
    <definedName name="hiderows_建築物_確認済証_1506">#REF!</definedName>
    <definedName name="hiderows_建築物_審査報告書_1506">#REF!</definedName>
    <definedName name="intFixupTable_new" hidden="1">#REF!</definedName>
    <definedName name="kakaru_shinsei_ACCEPT_DATE">[1]DATA!$H$1393</definedName>
    <definedName name="kakaru_shinsei_HIKIUKE_DATE">[1]DATA!$H$1394</definedName>
    <definedName name="kakaru_shinsei_ISSUE_DATE">[1]DATA!$H$1406</definedName>
    <definedName name="kakaru_shinsei_UKETUKE_NO">[1]DATA!$H$1395</definedName>
    <definedName name="link_city_city">[3]dDATA_cst!$L$1096</definedName>
    <definedName name="link_shinsei_build_TOKUREI_56_7_DOURO_KITA">[3]dDATA_cst!$L$1300</definedName>
    <definedName name="link_shinsei_build_TOKUREI_56_7_DOURO_RINTI">[3]dDATA_cst!$L$1298</definedName>
    <definedName name="link_shinsei_build_TOKUREI_56_7_DOURO_TAKASA">[3]dDATA_cst!$L$1296</definedName>
    <definedName name="link_shinsei_build_TOKUREI_56_7_no">[3]dDATA_cst!$L$1294</definedName>
    <definedName name="link_shinsei_build_TOKUREI_56_7_yes">[3]dDATA_cst!$L$1292</definedName>
    <definedName name="lnk_BILL_COUNT_SHINSEI">[3]dDATA_cst!$L$1238</definedName>
    <definedName name="lnk_BILL_NAME">[3]dDATA_cst!$L$1093</definedName>
    <definedName name="lnk_BUILD_ADDRESS">[3]dDATA_cst!$L$1103</definedName>
    <definedName name="lnk_BUILD_BOUKA_BOUKA_box">[3]dDATA_cst!$L$1319</definedName>
    <definedName name="lnk_BUILD_BOUKA_JUNBOUKA_box">[3]dDATA_cst!$L$1322</definedName>
    <definedName name="lnk_BUILD_BOUKA_NASI_box">[3]dDATA_cst!$L$1325</definedName>
    <definedName name="lnk_BUILD_KOUZOU">[3]dDATA_cst!$L$1244</definedName>
    <definedName name="lnk_CHOUHYOU_DATE_fire_doui">[3]dDATA_cst!$L$118</definedName>
    <definedName name="lnk_CHOUHYOU_DATE_fire_tuuti">[3]dDATA_cst!$L$115</definedName>
    <definedName name="lnk_CHOUHYOU_DATE_hikiuke">[3]dDATA_cst!$L$100</definedName>
    <definedName name="lnk_CHOUHYOU_DATE_hikiuke_tuuti">[3]dDATA_cst!$L$103</definedName>
    <definedName name="lnk_CHOUHYOU_DATE_issue">[3]dDATA_cst!$L$112</definedName>
    <definedName name="lnk_CHOUHYOU_DATE_notify">[3]dDATA_cst!$L$106</definedName>
    <definedName name="lnk_CHOUHYOU_DATE_report">[3]dDATA_cst!$L$109</definedName>
    <definedName name="lnk_CHOUHYOU_NO_hikiuke">[3]dDATA_cst!$L$87</definedName>
    <definedName name="lnk_CHOUHYOU_NO_issue">[3]dDATA_cst!$L$96</definedName>
    <definedName name="lnk_DAIRI_FAX">[3]dDATA_cst!$L$778</definedName>
    <definedName name="lnk_DAIRI_JIMU_NAME">[3]dDATA_cst!$L$757</definedName>
    <definedName name="lnk_DAIRI_NAME3">[3]dDATA_cst!$L$772</definedName>
    <definedName name="lnk_DAIRI_TEL">[3]dDATA_cst!$L$775</definedName>
    <definedName name="lnk_EV_COUNT">[3]dDATA_cst!$L$1357</definedName>
    <definedName name="lnk_ev_KOUSAKU_SONOTA">[3]dDATA_cst!$L$1145</definedName>
    <definedName name="lnk_EV_SEKISAI">[3]dDATA_cst!$L$1336</definedName>
    <definedName name="lnk_EV_SONOTA">[3]dDATA_cst!$L$1360</definedName>
    <definedName name="lnk_EV_SPEED">[3]dDATA_cst!$L$1345</definedName>
    <definedName name="lnk_EV_SPEED__unit">[3]dDATA_cst!$L$1347</definedName>
    <definedName name="lnk_EV_SYUBETU">[3]dDATA_cst!$L$1330</definedName>
    <definedName name="lnk_EV_TEIIN">[3]dDATA_cst!$L$1339</definedName>
    <definedName name="lnk_EV_TEIIN_UNIT">[3]dDATA_cst!$L$1342</definedName>
    <definedName name="lnk_EV_YOUTO">[3]dDATA_cst!$L$1333</definedName>
    <definedName name="lnk_FIRE_NOTIFY_DATE_disp">[3]dDATA_cst!$L$898</definedName>
    <definedName name="lnk_FIRE_STATION_DEST_NAME_disp">[3]dDATA_cst!$L$869</definedName>
    <definedName name="lnk_FIRE_SUBMIT_DATE_disp">[3]dDATA_cst!$L$873</definedName>
    <definedName name="lnk_GYOUSEI_NAME_disp">[3]dDATA_cst!$L$455</definedName>
    <definedName name="lnk_HEALTH_NOTIFY_DATE_disp">[3]dDATA_cst!$L$973</definedName>
    <definedName name="lnk_HIKIUKE_DATE_disp">[3]dDATA_cst!$L$377</definedName>
    <definedName name="lnk_HIKIUKE_NO_disp">[3]dDATA_cst!$L$404</definedName>
    <definedName name="lnk_HIKIUKE_TUUTI_DATE_disp">[3]dDATA_cst!$L$383</definedName>
    <definedName name="lnk_INTER_TOKUTEI_KOUTEI">[3]dDATA_cst!$L$1428</definedName>
    <definedName name="lnk_INTER_TOKUTEI_KOUTEI_SHURYOU_DATE">[3]dDATA_cst!$L$1431</definedName>
    <definedName name="lnk_ISSUE_DATE_disp">[3]dDATA_cst!$L$796</definedName>
    <definedName name="lnk_ISSUE_NO_disp">[3]dDATA_cst!$L$803</definedName>
    <definedName name="lnk_KAISU_TIJOU_SHINSEI">[3]dDATA_cst!$L$1253</definedName>
    <definedName name="lnk_KAISU_TIKA_SHINSEI">[3]dDATA_cst!$L$1262</definedName>
    <definedName name="lnk_KENSA_KAKUNIN_NO_disp">[3]dDATA_cst!$L$735</definedName>
    <definedName name="lnk_KENSA_TAISHOU_YUKA_MENSEKI">[3]dDATA_cst!$L$1289</definedName>
    <definedName name="lnk_KENSA_TOKKI_JIKOU">[3]dDATA_cst!$L$705</definedName>
    <definedName name="lnk_KENTIKU_MENSEKI_SHINSEI">[3]dDATA_cst!$L$1211</definedName>
    <definedName name="lnk_KENTIKU_MENSEKI_SHINSEI_IGAI">[3]dDATA_cst!$L$1220</definedName>
    <definedName name="lnk_KENTIKU_MENSEKI_SHINSEI_TOTAL">[3]dDATA_cst!$L$1229</definedName>
    <definedName name="lnk_KOUJI_DAI_MOYOUGAE_box">[3]dDATA_cst!$L$1133</definedName>
    <definedName name="lnk_KOUJI_DAI_SYUUZEN_box">[3]dDATA_cst!$L$1130</definedName>
    <definedName name="lnk_KOUJI_ITEN_box">[3]dDATA_cst!$L$1124</definedName>
    <definedName name="lnk_KOUJI_KAITIKU_box">[3]dDATA_cst!$L$1121</definedName>
    <definedName name="lnk_KOUJI_KANRYOU_YOTEI_DATE_disp">[3]dDATA_cst!$L$1414</definedName>
    <definedName name="lnk_KOUJI_ONOTA_box">[3]dDATA_cst!$L$1139</definedName>
    <definedName name="lnk_KOUJI_SETUBISETTI_box">[3]dDATA_cst!$L$1136</definedName>
    <definedName name="lnk_KOUJI_SINTIKU_box">[3]dDATA_cst!$L$1115</definedName>
    <definedName name="lnk_KOUJI_YOUTOHENKOU_box">[3]dDATA_cst!$L$1127</definedName>
    <definedName name="lnk_KOUJI_ZOUTIKU_box">[3]dDATA_cst!$L$1118</definedName>
    <definedName name="lnk_KOUKSAKU_KOUJI">[3]dDATA_cst!$L$1388</definedName>
    <definedName name="lnk_KOUSAKU_KOUZOU">[3]dDATA_cst!$L$1385</definedName>
    <definedName name="lnk_KOUSAKU_SYURUI">[3]dDATA_cst!$L$1375</definedName>
    <definedName name="lnk_KOUSAKU_TAKASA">[3]dDATA_cst!$L$1381</definedName>
    <definedName name="lnk_KOUSAKU_YOUTO">[3]dDATA_cst!$L$1392</definedName>
    <definedName name="lnk_NGX_CAUSE">[3]dDATA_cst!$L$719</definedName>
    <definedName name="lnk_NOBE_MENSEKI_BILL_SHINSEI">[3]dDATA_cst!$L$1181</definedName>
    <definedName name="lnk_NOBE_MENSEKI_BILL_SHINSEI_IGAI">[3]dDATA_cst!$L$1193</definedName>
    <definedName name="lnk_NOBE_MENSEKI_BILL_SHINSEI_TOTAL">[3]dDATA_cst!$L$1202</definedName>
    <definedName name="lnk_NOTIFY_CAUSE">[3]dDATA_cst!$L$596</definedName>
    <definedName name="lnk_NOTIFY_KAKUNIN_DATE_disp">[3]dDATA_cst!$L$634</definedName>
    <definedName name="lnk_NOTIFY_KAKUNIN_KOUFU_NAME">[3]dDATA_cst!$L$638</definedName>
    <definedName name="lnk_NOTIFY_KAKUNIN_NO_disp">[3]dDATA_cst!$L$630</definedName>
    <definedName name="lnk_NOTIFY_KENSA_DATE">[3]dDATA_cst!$L$692</definedName>
    <definedName name="lnk_NOTIFY_KENSA_ISSUE_DATE_disp">[3]dDATA_cst!$L$646</definedName>
    <definedName name="lnk_NOTIFY_KENSA_ISSUE_NO_disp">[3]dDATA_cst!$L$642</definedName>
    <definedName name="lnk_NOTIFY_KENSAIN">[3]dDATA_cst!$L$650</definedName>
    <definedName name="lnk_NOTIFY_LIMIT_DATE">[3]dDATA_cst!$L$599</definedName>
    <definedName name="lnk_NOTIFY_NOTE">[3]dDATA_cst!$L$602</definedName>
    <definedName name="lnk_OWNER1_ADDRESS">[3]dDATA_cst!$L$293</definedName>
    <definedName name="lnk_OWNER1_NAME">[3]dDATA_cst!$L$291</definedName>
    <definedName name="lnk_OWNER1_NAME_disp">[3]dDATA_cst!$L$290</definedName>
    <definedName name="lnk_OWNER2_ADDRESS">[3]dDATA_cst!$L$299</definedName>
    <definedName name="lnk_OWNER2_NAME">[3]dDATA_cst!$L$297</definedName>
    <definedName name="lnk_OWNER2_NAME_disp">[3]dDATA_cst!$L$296</definedName>
    <definedName name="lnk_OWNER3_ADDRESS">[3]dDATA_cst!$L$305</definedName>
    <definedName name="lnk_OWNER3_NAME">[3]dDATA_cst!$L$303</definedName>
    <definedName name="lnk_OWNER3_NAME_disp">[3]dDATA_cst!$L$302</definedName>
    <definedName name="lnk_OWNER4_ADDRESS">[3]dDATA_cst!$L$311</definedName>
    <definedName name="lnk_OWNER4_NAME">[3]dDATA_cst!$L$309</definedName>
    <definedName name="lnk_OWNER4_NAME_disp">[3]dDATA_cst!$L$308</definedName>
    <definedName name="lnk_OWNER5_ADDRESS">[3]dDATA_cst!$L$317</definedName>
    <definedName name="lnk_OWNER5_NAME">[3]dDATA_cst!$L$315</definedName>
    <definedName name="lnk_OWNER5_NAME_disp">[3]dDATA_cst!$L$314</definedName>
    <definedName name="lnk_OWNER6_ADDRESS">[3]dDATA_cst!$L$323</definedName>
    <definedName name="lnk_OWNER6_NAME">[3]dDATA_cst!$L$321</definedName>
    <definedName name="lnk_OWNER6_NAME_disp">[3]dDATA_cst!$L$320</definedName>
    <definedName name="lnk_OWNER7_ADDRESS">[3]dDATA_cst!$L$329</definedName>
    <definedName name="lnk_OWNER7_NAME">[3]dDATA_cst!$L$327</definedName>
    <definedName name="lnk_OWNER7_NAME_disp">[3]dDATA_cst!$L$326</definedName>
    <definedName name="lnk_OWNER8_ADDRESS">[3]dDATA_cst!$L$335</definedName>
    <definedName name="lnk_OWNER8_NAME">[3]dDATA_cst!$L$333</definedName>
    <definedName name="lnk_OWNER8_NAME_disp">[3]dDATA_cst!$L$332</definedName>
    <definedName name="lnk_OWNER9_ADDRESS">[3]dDATA_cst!$L$341</definedName>
    <definedName name="lnk_OWNER9_NAME">[3]dDATA_cst!$L$339</definedName>
    <definedName name="lnk_OWNER9_NAME_disp">[3]dDATA_cst!$L$338</definedName>
    <definedName name="lnk_SHIKITI_MENSEKI1_TOTAL">[3]dDATA_cst!$L$1172</definedName>
    <definedName name="lnk_shinsei_PROVO_DATE">[3]dDATA_cst!$L$368</definedName>
    <definedName name="lnk_shinsei_PROVO_NO">[3]dDATA_cst!$L$366</definedName>
    <definedName name="lnk_SYUJI_NAME_disp">[3]dDATA_cst!$L$452</definedName>
    <definedName name="lnk_TARGET_KIND_BUILD_box">[3]dDATA_cst!$L$437</definedName>
    <definedName name="lnk_TARGET_KIND_KOUSAKU_box">[3]dDATA_cst!$L$443</definedName>
    <definedName name="lnk_YOUTO">[3]dDATA_cst!$L$1149</definedName>
    <definedName name="lnk_YOUTO_HOUKOKU">[3]dDATA_cst!$L$1150</definedName>
    <definedName name="lnk_YOUTO_TIIKI">[3]dDATA_cst!$L$1163</definedName>
    <definedName name="office_ACCOUNT_NO">[3]DATA!$E$35</definedName>
    <definedName name="office_ACCOUNT_TYPE">[3]DATA!$E$34</definedName>
    <definedName name="office_ADDRESS">[2]Data!$F$25</definedName>
    <definedName name="office_BANK_BRANCH_NAME">[3]DATA!$E$33</definedName>
    <definedName name="office_BANK_NAME">[3]DATA!$E$32</definedName>
    <definedName name="office_COMPANY_NAME">[3]DATA!$E$23</definedName>
    <definedName name="office_FAX">[2]Data!$F$27</definedName>
    <definedName name="office_OFFICE_NAME">#REF!</definedName>
    <definedName name="office_POST_CODE">[3]DATA!$E$25</definedName>
    <definedName name="office_TEL">[2]Data!$F$26</definedName>
    <definedName name="org_BANK_ACCOUNT_one">[1]dDATA_select!$I$10</definedName>
    <definedName name="org_BANK_ACCOUNT_three">[1]dDATA_select!$I$24</definedName>
    <definedName name="org_BANK_ACCOUNT_two">[1]dDATA_select!$I$17</definedName>
    <definedName name="owner_count">[1]DATA!$H$459</definedName>
    <definedName name="owner_name1">[1]DATA!$H$224</definedName>
    <definedName name="owner_name2">[1]DATA!$H$225</definedName>
    <definedName name="owner_name3">[1]DATA!$H$226</definedName>
    <definedName name="owner_name4">[1]DATA!$H$227</definedName>
    <definedName name="owner_name5">[1]DATA!$H$228</definedName>
    <definedName name="owner_name6">[1]DATA!$H$229</definedName>
    <definedName name="owners_name">[2]Data!$F$968</definedName>
    <definedName name="owners_name_dest">[2]Data!$F$969</definedName>
    <definedName name="p2_shinsei_HEN_SUMI_KOUFU_DATE">[1]DATA!$H$1546</definedName>
    <definedName name="p2_shinsei_HEN_SUMI_KOUFU_NAME">[1]DATA!$H$1543</definedName>
    <definedName name="p2_shinsei_HEN_SUMI_NO">[1]DATA!$H$1544</definedName>
    <definedName name="p2_shinsei_ISSUE_DATE">[1]DATA!$H$1538</definedName>
    <definedName name="p2_shinsei_ISSUE_NO">[1]DATA!$H$1536</definedName>
    <definedName name="p2_shinsei_KAKUNINZUMI_KENSAIN">[1]DATA!$H$1535</definedName>
    <definedName name="_xlnm.Print_Area" localSheetId="0">算定表!$A$1:$M$136</definedName>
    <definedName name="row_end">#REF!</definedName>
    <definedName name="search_CHARGE_DETAIL_fd">[2]dFEE!$G$40</definedName>
    <definedName name="search_CHARGE_DETAIL_fd_fee">[2]dFEE!$G$41</definedName>
    <definedName name="search_CHARGE_DETAIL_genkaitairyoku">[2]dFEE!$G$31</definedName>
    <definedName name="search_CHARGE_DETAIL_genkaitairyoku_fee">[2]dFEE!$G$32</definedName>
    <definedName name="search_CHARGE_DETAIL_hinananzen">[2]dFEE!$G$23</definedName>
    <definedName name="search_CHARGE_DETAIL_hinananzen_fee">[2]dFEE!$G$24</definedName>
    <definedName name="search_CHARGE_DETAIL_kakunin_fee">[2]dFEE!$G$44</definedName>
    <definedName name="search_CHARGE_DETAIL_shoukouki_heigan">[2]dFEE!$G$35</definedName>
    <definedName name="search_CHARGE_DETAIL_shoukouki_heigan_fee">[2]dFEE!$G$36</definedName>
    <definedName name="search_CHARGE_DETAIL_shuchou_fee">[1]dFEE!$G$19</definedName>
    <definedName name="search_CHARGE_DETAIL_shuchouhi">[1]dFEE!$G$18</definedName>
    <definedName name="search_CHARGE_DETAIL_taikabouka">[2]dFEE!$G$27</definedName>
    <definedName name="search_CHARGE_DETAIL_taikabouka_fee">[2]dFEE!$G$28</definedName>
    <definedName name="shinsei_20kouzou101_KENSETUSI_NO">#REF!</definedName>
    <definedName name="shinsei_20kouzou101_NAME">#REF!</definedName>
    <definedName name="shinsei_20kouzou301_KENSETUSI_NO">#REF!</definedName>
    <definedName name="shinsei_20kouzou301_NAME">#REF!</definedName>
    <definedName name="shinsei_20setubi101_KENSETUSI_NO">#REF!</definedName>
    <definedName name="shinsei_20setubi101_NAME">#REF!</definedName>
    <definedName name="shinsei_20setubi301_KENSETUSI_NO">#REF!</definedName>
    <definedName name="shinsei_20setubi301_NAME">#REF!</definedName>
    <definedName name="shinsei_ACCEPT_DATE">#REF!</definedName>
    <definedName name="shinsei_ACCEPT_NOTE">[1]DATA!$H$1192</definedName>
    <definedName name="shinsei_ACCEPT_TOKKI_JIKOU">[1]DATA!$H$1190</definedName>
    <definedName name="shinsei_ACCEPT_YEAR">[1]DATA!$H$1334</definedName>
    <definedName name="shinsei_APPLICANT__address">[1]DATA!$H$273</definedName>
    <definedName name="shinsei_applicant_address">#REF!</definedName>
    <definedName name="shinsei_APPLICANT_CORP">#REF!</definedName>
    <definedName name="shinsei_APPLICANT_NAME">#REF!</definedName>
    <definedName name="shinsei_APPLICANT_NAME_KANA">[1]DATA!$H$269</definedName>
    <definedName name="shinsei_APPLICANT_POST">#REF!</definedName>
    <definedName name="shinsei_APPLICANT_TEL">#REF!</definedName>
    <definedName name="shinsei_APPLICANT_ZIP">#REF!</definedName>
    <definedName name="shinsei_BILL_ADDRESS">[1]DATA!$H$979</definedName>
    <definedName name="shinsei_BILL_NAME">#REF!</definedName>
    <definedName name="shinsei_BIRUKAN_HEALTH_CENTER_NAME">[1]DATA!$H$1181</definedName>
    <definedName name="shinsei_BIRUKAN_NOTIFY_DATE">[1]DATA!$H$1180</definedName>
    <definedName name="shinsei_BIRUKAN_NOTIFY_SONOTA">[1]DATA!$H$1182</definedName>
    <definedName name="shinsei_build__bouka">[3]DATA!$E$302</definedName>
    <definedName name="shinsei_build_address">#REF!</definedName>
    <definedName name="shinsei_build_BILL_SHINSEI_COUNT">#REF!</definedName>
    <definedName name="shinsei_build_BILL_SONOTA_COUNT">[1]DATA!$H$1002</definedName>
    <definedName name="shinsei_build_BOUKA_22JYO_UTI">[1]DATA!$H$1026</definedName>
    <definedName name="shinsei_build_BOUKA_BOUKA">[1]DATA!$H$1021</definedName>
    <definedName name="shinsei_build_BOUKA_JYUN_BOUKA">[1]DATA!$H$1022</definedName>
    <definedName name="shinsei_build_BOUKA_NASI">[1]DATA!$H$1023</definedName>
    <definedName name="shinsei_build_DOURO_SIKITI_HASSO_DATE">[1]DATA!$H$1187</definedName>
    <definedName name="shinsei_build_JYUKYO__address">[1]DATA!$H$980</definedName>
    <definedName name="shinsei_build_KAISU_TIJYOU_SHINSEI">[1]DATA!$H$1004</definedName>
    <definedName name="shinsei_build_KAISU_TIKA_SHINSEI__zero">[1]DATA!$H$1006</definedName>
    <definedName name="shinsei_build_KENPEI_RITU">[1]DATA!$H$998</definedName>
    <definedName name="shinsei_build_KENPEI_RITU_A">[1]DATA!$H$997</definedName>
    <definedName name="shinsei_build_KENSA_OFFICE_ID">[3]DATA!$E$573</definedName>
    <definedName name="shinsei_build_KENSA_OFFICE_ID__ADDRESS">[3]DATA!$E$574</definedName>
    <definedName name="shinsei_build_KENSA_OFFICE_ID__FAX">[3]DATA!$E$576</definedName>
    <definedName name="shinsei_build_KENSA_OFFICE_ID__POST_CODE">[3]DATA!$E$577</definedName>
    <definedName name="shinsei_build_KENSA_OFFICE_ID__TEL">[3]DATA!$E$575</definedName>
    <definedName name="shinsei_build_KENTIKU_KANOU_MENSEKI_RITU">[3]DATA!$E$310</definedName>
    <definedName name="shinsei_build_KENTIKU_KANOU_NOBE_MENSEKI_RITU">[3]DATA!$E$309</definedName>
    <definedName name="shinsei_build_KENTIKU_MENSEKI_SHINSEI">[1]DATA!$H$990</definedName>
    <definedName name="shinsei_build_KENTIKU_MENSEKI_SHINSEI_IGAI">[1]DATA!$H$992</definedName>
    <definedName name="shinsei_build_KENTIKU_MENSEKI_SHINSEI_TOTAL">[1]DATA!$H$994</definedName>
    <definedName name="shinsei_build_KOUJI_DAI_MOYOUGAE">[1]DATA!$H$1035</definedName>
    <definedName name="shinsei_build_KOUJI_DAI_SYUUZEN">[1]DATA!$H$1034</definedName>
    <definedName name="shinsei_build_KOUJI_ITEN">[1]DATA!$H$1032</definedName>
    <definedName name="shinsei_build_KOUJI_KAITIKU">[1]DATA!$H$1031</definedName>
    <definedName name="shinsei_build_KOUJI_SINTIKU">[1]DATA!$H$1029</definedName>
    <definedName name="shinsei_build_KOUJI_YOUTOHENKOU">[1]DATA!$H$1033</definedName>
    <definedName name="shinsei_build_KOUJI_ZOUTIKU">[1]DATA!$H$1030</definedName>
    <definedName name="shinsei_build_KOUTEI1_TEXT">[1]DATA!$H$1095</definedName>
    <definedName name="shinsei_build_kouzou">[1]DATA!$H$1059</definedName>
    <definedName name="shinsei_build_KOUZOU1">[1]DATA!$H$1060</definedName>
    <definedName name="shinsei_build_KOUZOU2">[1]DATA!$H$1061</definedName>
    <definedName name="shinsei_build_KUIKI_52_7">#REF!</definedName>
    <definedName name="shinsei_build_KUIKI_HISETTEI">[1]DATA!$H$1102</definedName>
    <definedName name="shinsei_build_KUIKI_JYUN_TOSHI">[1]DATA!$H$1103</definedName>
    <definedName name="shinsei_build_KUIKI_KUIKIGAI">[1]DATA!$H$1104</definedName>
    <definedName name="shinsei_build_KUIKI_SIGAIKA">[1]DATA!$H$1100</definedName>
    <definedName name="shinsei_build_KUIKI_TOSI">[1]DATA!$H$1099</definedName>
    <definedName name="shinsei_build_KUIKI_TYOSEI">[1]DATA!$H$1101</definedName>
    <definedName name="shinsei_BUILD_NAME_COMP">[1]DATA!$H$1263</definedName>
    <definedName name="shinsei_build_NOBE_MENSEKI">#REF!</definedName>
    <definedName name="shinsei_build_NOBE_MENSEKI_BILL_SHINSEI">#REF!</definedName>
    <definedName name="shinsei_build_NOBE_MENSEKI_BILL_SHINSEI_IGAI">#REF!</definedName>
    <definedName name="shinsei_build_NOBE_MENSEKI_BILL_SHINSEI_IGAI__zero">[1]DATA!$H$986</definedName>
    <definedName name="shinsei_build_NOBE_MENSEKI_BILL_SHINSEI_TOTAL">#REF!</definedName>
    <definedName name="shinsei_build_NOBE_MENSEKI_BITIKUSOUKO_IGAI">#REF!</definedName>
    <definedName name="shinsei_build_NOBE_MENSEKI_BITIKUSOUKO_SHINSEI">#REF!</definedName>
    <definedName name="shinsei_build_NOBE_MENSEKI_BITIKUSOUKO_TOTAL">#REF!</definedName>
    <definedName name="shinsei_build_NOBE_MENSEKI_CHOSUISOU_IGAI">#REF!</definedName>
    <definedName name="shinsei_build_NOBE_MENSEKI_CHOSUISOU_SHINSEI">#REF!</definedName>
    <definedName name="shinsei_build_NOBE_MENSEKI_CHOSUISOU_TOTAL">#REF!</definedName>
    <definedName name="shinsei_build_NOBE_MENSEKI_JIKAHATUDEN_IGAI">#REF!</definedName>
    <definedName name="shinsei_build_NOBE_MENSEKI_JIKAHATUDEN_SHINSEI">#REF!</definedName>
    <definedName name="shinsei_build_NOBE_MENSEKI_JIKAHATUDEN_TOTAL">#REF!</definedName>
    <definedName name="shinsei_build_NOBE_MENSEKI_JYUTAKU_SHINSEI">#REF!</definedName>
    <definedName name="shinsei_build_NOBE_MENSEKI_JYUTAKU_SHINSEI_IGAI">#REF!</definedName>
    <definedName name="shinsei_build_NOBE_MENSEKI_JYUTAKU_SHINSEI_TOTAL">#REF!</definedName>
    <definedName name="shinsei_build_NOBE_MENSEKI_KYOYOU_SHINSEI">#REF!</definedName>
    <definedName name="shinsei_build_NOBE_MENSEKI_KYOYOU_SHINSEI_IGAI">#REF!</definedName>
    <definedName name="shinsei_build_NOBE_MENSEKI_KYOYOU_SHINSEI_TOTAL">#REF!</definedName>
    <definedName name="shinsei_build_NOBE_MENSEKI_ROUJIN_SHINSEI">#REF!</definedName>
    <definedName name="shinsei_build_NOBE_MENSEKI_ROUJIN_SHINSEI_IGAI">#REF!</definedName>
    <definedName name="shinsei_build_NOBE_MENSEKI_ROUJIN_SHINSEI_TOTAL">#REF!</definedName>
    <definedName name="shinsei_build_NOBE_MENSEKI_SHINSEI_IGAI">#REF!</definedName>
    <definedName name="shinsei_build_NOBE_MENSEKI_SHINSEI_TOTAL">#REF!</definedName>
    <definedName name="shinsei_build_NOBE_MENSEKI_SYAKO_SHINSEI">#REF!</definedName>
    <definedName name="shinsei_build_NOBE_MENSEKI_SYAKO_SHINSEI_IGAI">#REF!</definedName>
    <definedName name="shinsei_build_NOBE_MENSEKI_SYAKO_SHINSEI_TOTAL">#REF!</definedName>
    <definedName name="shinsei_build_NOBE_MENSEKI_SYOUKOURO_IGAI">#REF!</definedName>
    <definedName name="shinsei_build_NOBE_MENSEKI_SYOUKOURO_SHINSEI">#REF!</definedName>
    <definedName name="shinsei_build_NOBE_MENSEKI_SYOUKOURO_TOTAL">#REF!</definedName>
    <definedName name="shinsei_build_NOBE_MENSEKI_TAKUHAI_IGAI">#REF!</definedName>
    <definedName name="shinsei_build_NOBE_MENSEKI_TAKUHAI_SHINSEI">#REF!</definedName>
    <definedName name="shinsei_build_NOBE_MENSEKI_TAKUHAI_TOTAL">#REF!</definedName>
    <definedName name="shinsei_build_NOBE_MENSEKI_TIKAI_SHINSEI">#REF!</definedName>
    <definedName name="shinsei_build_NOBE_MENSEKI_TIKAI_SHINSEI_IGAI">#REF!</definedName>
    <definedName name="shinsei_build_NOBE_MENSEKI_TIKAI_SHINSEI_TOTAL">#REF!</definedName>
    <definedName name="shinsei_build_NOBE_MENSEKI_TIKUDENTI_IGAI">#REF!</definedName>
    <definedName name="shinsei_build_NOBE_MENSEKI_TIKUDENTI_SHINSEI">#REF!</definedName>
    <definedName name="shinsei_build_NOBE_MENSEKI_TIKUDENTI_TOTAL">#REF!</definedName>
    <definedName name="shinsei_build_p4_bill_kouji">#REF!</definedName>
    <definedName name="shinsei_build_p4_bill_kouzou">#REF!</definedName>
    <definedName name="shinsei_build_p4_KAISU_TIKAI">#REF!</definedName>
    <definedName name="shinsei_build_p4_KAISU_TIKAI_NOZOKU">#REF!</definedName>
    <definedName name="shinsei_build_p4_KENTIKU_SETUBI_SYURUI">#REF!</definedName>
    <definedName name="shinsei_build_p4_KOUZOUBU_JYUNTAIKA_FLAG">[1]DATA!$H$1130</definedName>
    <definedName name="shinsei_build_p4_KOUZOUBU_JYUNTAIKA_RO_1_FLAG">[1]DATA!$H$1131</definedName>
    <definedName name="shinsei_build_p4_KOUZOUBU_JYUNTAIKA_RO_2_FLAG">[1]DATA!$H$1132</definedName>
    <definedName name="shinsei_build_p4_KOUZOUBU_KANETSU_FLAG">[1]DATA!$H$1129</definedName>
    <definedName name="shinsei_build_p4_KOUZOUBU_SONOTA_FLAG">[1]DATA!$H$1133</definedName>
    <definedName name="shinsei_build_p4_KOUZOUBU_TAIKA_FLAG">[1]DATA!$H$1128</definedName>
    <definedName name="shinsei_build_p4_TAIKA_KENTIKU">[1]DATA!$H$1115</definedName>
    <definedName name="shinsei_build_p4_TAIKANADO_JYUN_I_1_FLAG">[1]DATA!$H$1118</definedName>
    <definedName name="shinsei_build_p4_TAIKANADO_JYUN_I_2_FLAG">[1]DATA!$H$1119</definedName>
    <definedName name="shinsei_build_p4_TAIKANADO_JYUN_RO_1_FLAG">[1]DATA!$H$1120</definedName>
    <definedName name="shinsei_build_p4_TAIKANADO_JYUN_RO_2_FLAG">[1]DATA!$H$1121</definedName>
    <definedName name="shinsei_build_p4_TAIKANADO_KOUZOU_FLAG">[1]DATA!$H$1122</definedName>
    <definedName name="shinsei_build_p4_TAIKANADO_SONOTA_FLAG">[1]DATA!$H$1124</definedName>
    <definedName name="shinsei_build_p4_TAIKANADO_TAIKA_FLAG">[1]DATA!$H$1117</definedName>
    <definedName name="shinsei_build_p4_TAIKANADO_TOUKAI_FLAG">[1]DATA!$H$1123</definedName>
    <definedName name="shinsei_build_p4_TAKASA_KEN_MAX">[1]DATA!$H$1138</definedName>
    <definedName name="shinsei_build_p4_TAKASA_MAX">[1]DATA!$H$1139</definedName>
    <definedName name="shinsei_build_p4_TOKUREI_13_2_1__umu">#REF!</definedName>
    <definedName name="shinsei_build_p4_TOKUREI_13_2_3__umu">#REF!</definedName>
    <definedName name="shinsei_build_p4_TOKUREI_13_2_4__umu">#REF!</definedName>
    <definedName name="shinsei_build_p4_TOKUREI_6_3__umu">#REF!</definedName>
    <definedName name="shinsei_build_p4_YOUTO1">#REF!</definedName>
    <definedName name="shinsei_build_PAGE2_KENTIKUSI_BIKO">#REF!</definedName>
    <definedName name="shinsei_build_PAGE3_BIKOU">#REF!</definedName>
    <definedName name="shinsei_build_PAGE3_SONOTA">#REF!</definedName>
    <definedName name="shinsei_build_SHIKITI_MENSEKI_1_TOTAL">[1]DATA!$H$982</definedName>
    <definedName name="shinsei_build_SONOTA_KUIKI">[1]DATA!$H$1019</definedName>
    <definedName name="shinsei_build_STAT_HOU6_1">[1]DATA!$H$1189</definedName>
    <definedName name="shinsei_build_STAT_SEPTICTANK_CAPACITY">[1]DATA!$H$1170</definedName>
    <definedName name="shinsei_build_STAT_SEPTICTANK_SYORI">[1]DATA!$H$1169</definedName>
    <definedName name="shinsei_build_TOKUREI_56_7">[1]DATA!$H$1075</definedName>
    <definedName name="shinsei_build_TOKUREI_56_7_DOURO_KITA">[1]DATA!$H$1079</definedName>
    <definedName name="shinsei_build_TOKUREI_56_7_DOURO_RINTI">[1]DATA!$H$1078</definedName>
    <definedName name="shinsei_build_TOKUREI_56_7_DOURO_TAKASA">[1]DATA!$H$1077</definedName>
    <definedName name="shinsei_build_TOKUREI_56_7_no">[3]DATA!$E$344</definedName>
    <definedName name="shinsei_build_TOKUREI_56_7_yes">[3]DATA!$E$343</definedName>
    <definedName name="shinsei_build_YOUSEKI_RITU">#REF!</definedName>
    <definedName name="shinsei_build_YOUSEKI_RITU_A">[1]DATA!$H$996</definedName>
    <definedName name="shinsei_build_YOUSEKI_RITU_SHINSEI_IGAI">#REF!</definedName>
    <definedName name="shinsei_build_YOUSEKI_RITU_SHINSEI_TOTAL">#REF!</definedName>
    <definedName name="shinsei_build_YOUTO">[1]DATA!$H$1011</definedName>
    <definedName name="shinsei_build_YOUTO_CODE">[1]DATA!$H$1010</definedName>
    <definedName name="shinsei_build_YOUTO_PRINT">[1]DATA!$H$1012</definedName>
    <definedName name="shinsei_build_YOUTO_TIIKI_A">[1]DATA!$H$1015</definedName>
    <definedName name="shinsei_build_YOUTO_TIIKI_B">[1]DATA!$H$1016</definedName>
    <definedName name="shinsei_build_YOUTO_TIIKI_C">[1]DATA!$H$1017</definedName>
    <definedName name="shinsei_build_YOUTO_TIIKI_D">[1]DATA!$H$1018</definedName>
    <definedName name="shinsei_build_ZUMISYOU_HASSO_DATE">[1]DATA!$H$1385</definedName>
    <definedName name="shinsei_build_ZUMISYOU_HASSO_USER_ID">[1]DATA!$H$1386</definedName>
    <definedName name="shinsei_build_ZUMISYOU_SOUFU_SAKI">[1]DATA!$H$1387</definedName>
    <definedName name="shinsei_BUILDSHINSEI_ISSUE_DATE">[3]DATA!$E$417</definedName>
    <definedName name="shinsei_BUILDSHINSEI_ISSUE_NO">[1]DATA!$H$1237</definedName>
    <definedName name="shinsei_BUILDSHINSEI_ISSUE_NO2">[3]DATA!$E$416</definedName>
    <definedName name="shinsei_CHARGE_ID__BASE_DATE">[1]DATA_fee_detail!$G$11</definedName>
    <definedName name="shinsei_CHARGE_ID__BASIC_CHARGE">[1]DATA_fee_detail!$G$33</definedName>
    <definedName name="shinsei_CHARGE_ID__bill__date">[1]DATA_fee_detail!$G$10</definedName>
    <definedName name="shinsei_CHARGE_ID__BILL_TYPE">[1]DATA_fee_detail!$G$9</definedName>
    <definedName name="shinsei_CHARGE_ID__cust__address">[1]DATA_fee_detail!$G$19</definedName>
    <definedName name="shinsei_CHARGE_ID__cust__caption">[1]DATA_fee_detail!$G$20</definedName>
    <definedName name="shinsei_CHARGE_ID__cust__tel">[1]DATA_fee_detail!$G$21</definedName>
    <definedName name="shinsei_CHARGE_ID__cust__zip">[1]DATA_fee_detail!$G$18</definedName>
    <definedName name="shinsei_CHARGE_ID__DENPYOU_NO">[1]DATA_fee_detail!$G$16</definedName>
    <definedName name="shinsei_CHARGE_ID__DETAIL_BIKO">#REF!</definedName>
    <definedName name="shinsei_CHARGE_ID__income01_INCOME_DATE">[1]DATA_fee_detail!$G$104</definedName>
    <definedName name="shinsei_CHARGE_ID__income01_INCOME_MONEY">[1]DATA_fee_detail!$G$107</definedName>
    <definedName name="shinsei_CHARGE_ID__income02_INCOME_DATE">[1]DATA_fee_detail!$G$105</definedName>
    <definedName name="shinsei_CHARGE_ID__income02_INCOME_MONEY">[1]DATA_fee_detail!$G$108</definedName>
    <definedName name="shinsei_CHARGE_ID__income03_INCOME_DATE">[1]DATA_fee_detail!$G$106</definedName>
    <definedName name="shinsei_CHARGE_ID__income03_INCOME_MONEY">[1]DATA_fee_detail!$G$109</definedName>
    <definedName name="shinsei_CHARGE_ID__meisai01">#REF!</definedName>
    <definedName name="shinsei_CHARGE_ID__meisai01_ITEM_NAME">[1]DATA_fee_detail!$G$48</definedName>
    <definedName name="shinsei_CHARGE_ID__meisai01_SURYOU">[1]DATA_fee_detail!$G$49</definedName>
    <definedName name="shinsei_CHARGE_ID__meisai01_SYOUKEI">[1]DATA_fee_detail!$G$51</definedName>
    <definedName name="shinsei_CHARGE_ID__meisai01_TANKA">[1]DATA_fee_detail!$G$50</definedName>
    <definedName name="shinsei_CHARGE_ID__meisai02_ITEM_NAME">[1]DATA_fee_detail!$G$53</definedName>
    <definedName name="shinsei_CHARGE_ID__meisai02_SURYOU">[1]DATA_fee_detail!$G$54</definedName>
    <definedName name="shinsei_CHARGE_ID__meisai02_SYOUKEI">[1]DATA_fee_detail!$G$56</definedName>
    <definedName name="shinsei_CHARGE_ID__meisai02_TANKA">[1]DATA_fee_detail!$G$55</definedName>
    <definedName name="shinsei_CHARGE_ID__meisai03_ITEM_NAME">[1]DATA_fee_detail!$G$58</definedName>
    <definedName name="shinsei_CHARGE_ID__meisai03_SURYOU">[1]DATA_fee_detail!$G$59</definedName>
    <definedName name="shinsei_CHARGE_ID__meisai03_SYOUKEI">[1]DATA_fee_detail!$G$61</definedName>
    <definedName name="shinsei_CHARGE_ID__meisai03_TANKA">[1]DATA_fee_detail!$G$60</definedName>
    <definedName name="shinsei_CHARGE_ID__meisai04_ITEM_NAME">[1]DATA_fee_detail!$G$63</definedName>
    <definedName name="shinsei_CHARGE_ID__meisai04_SURYOU">[1]DATA_fee_detail!$G$64</definedName>
    <definedName name="shinsei_CHARGE_ID__meisai04_SYOUKEI">[1]DATA_fee_detail!$G$66</definedName>
    <definedName name="shinsei_CHARGE_ID__meisai04_TANKA">[1]DATA_fee_detail!$G$65</definedName>
    <definedName name="shinsei_CHARGE_ID__meisai05_ITEM_NAME">[1]DATA_fee_detail!$G$68</definedName>
    <definedName name="shinsei_CHARGE_ID__meisai05_SURYOU">[1]DATA_fee_detail!$G$69</definedName>
    <definedName name="shinsei_CHARGE_ID__meisai05_SYOUKEI">[1]DATA_fee_detail!$G$71</definedName>
    <definedName name="shinsei_CHARGE_ID__meisai05_TANKA">[1]DATA_fee_detail!$G$70</definedName>
    <definedName name="shinsei_CHARGE_ID__meisai06_ITEM_NAME">[1]DATA_fee_detail!$G$73</definedName>
    <definedName name="shinsei_CHARGE_ID__meisai06_SURYOU">[1]DATA_fee_detail!$G$74</definedName>
    <definedName name="shinsei_CHARGE_ID__meisai06_SYOUKEI">[1]DATA_fee_detail!$G$76</definedName>
    <definedName name="shinsei_CHARGE_ID__meisai06_TANKA">[1]DATA_fee_detail!$G$75</definedName>
    <definedName name="shinsei_CHARGE_ID__meisai07_ITEM_NAME">[1]DATA_fee_detail!$G$78</definedName>
    <definedName name="shinsei_CHARGE_ID__meisai07_SURYOU">[1]DATA_fee_detail!$G$79</definedName>
    <definedName name="shinsei_CHARGE_ID__meisai07_SYOUKEI">[1]DATA_fee_detail!$G$81</definedName>
    <definedName name="shinsei_CHARGE_ID__meisai07_TANKA">[1]DATA_fee_detail!$G$80</definedName>
    <definedName name="shinsei_CHARGE_ID__meisai08_ITEM_NAME">[1]DATA_fee_detail!$G$83</definedName>
    <definedName name="shinsei_CHARGE_ID__meisai08_SURYOU">[1]DATA_fee_detail!$G$84</definedName>
    <definedName name="shinsei_CHARGE_ID__meisai08_SYOUKEI">[1]DATA_fee_detail!$G$86</definedName>
    <definedName name="shinsei_CHARGE_ID__meisai08_TANKA">[1]DATA_fee_detail!$G$85</definedName>
    <definedName name="shinsei_CHARGE_ID__meisai09_ITEM_NAME">[1]DATA_fee_detail!$G$88</definedName>
    <definedName name="shinsei_CHARGE_ID__meisai09_SURYOU">[1]DATA_fee_detail!$G$89</definedName>
    <definedName name="shinsei_CHARGE_ID__meisai09_SYOUKEI">[1]DATA_fee_detail!$G$91</definedName>
    <definedName name="shinsei_CHARGE_ID__meisai09_TANKA">[1]DATA_fee_detail!$G$90</definedName>
    <definedName name="shinsei_CHARGE_ID__meisai10_ITEM_NAME">[1]DATA_fee_detail!$G$93</definedName>
    <definedName name="shinsei_CHARGE_ID__meisai10_SURYOU">[1]DATA_fee_detail!$G$94</definedName>
    <definedName name="shinsei_CHARGE_ID__meisai10_SYOUKEI">[1]DATA_fee_detail!$G$96</definedName>
    <definedName name="shinsei_CHARGE_ID__meisai10_TANKA">[1]DATA_fee_detail!$G$95</definedName>
    <definedName name="shinsei_CHARGE_ID__meisai11_ITEM_NAME">[1]DATA_fee_detail!$G$98</definedName>
    <definedName name="shinsei_CHARGE_ID__meisai11_SURYOU">[1]DATA_fee_detail!$G$99</definedName>
    <definedName name="shinsei_CHARGE_ID__meisai11_SYOUKEI">[1]DATA_fee_detail!$G$101</definedName>
    <definedName name="shinsei_CHARGE_ID__meisai11_TANKA">[1]DATA_fee_detail!$G$100</definedName>
    <definedName name="shinsei_CHARGE_ID__NOTE">#REF!</definedName>
    <definedName name="shinsei_CHARGE_ID__RECEIPT_AREA">#REF!</definedName>
    <definedName name="shinsei_CHARGE_ID__RECEIPT_DATE">[1]DATA_fee_detail!$G$12</definedName>
    <definedName name="shinsei_CHARGE_ID__RECEIPT_PRICE">#REF!</definedName>
    <definedName name="shinsei_CHARGE_ID__RECEIPT_TO">[1]DATA_fee_detail!$G$14</definedName>
    <definedName name="shinsei_CHARGE_ID__STR_CHARGE">#REF!</definedName>
    <definedName name="shinsei_CHARGE_ID__STR_CHARGE_WARIMASHI">[1]DATA_fee_detail!$G$27</definedName>
    <definedName name="shinsei_CHARGE_ID__TIIKIWARIMASHI_CHARGE">[1]DATA_fee_detail!$G$46</definedName>
    <definedName name="shinsei_CHARGE_ID__TIIKIWARIMASHI_SURYOU">[1]DATA_fee_detail!$G$44</definedName>
    <definedName name="shinsei_CHARGE_ID__TIIKIWARIMASHI_TANKA">[1]DATA_fee_detail!$G$45</definedName>
    <definedName name="shinsei_CHARGE_ID2__BASE_DATE">[1]DATA_fee_detail!$G$117</definedName>
    <definedName name="shinsei_CHARGE_ID2__BASIC_CHARGE">[1]DATA_fee_detail!$G$137</definedName>
    <definedName name="shinsei_CHARGE_ID2__bill__date">[1]DATA_fee_detail!$G$119</definedName>
    <definedName name="shinsei_CHARGE_ID2__bill__no">[1]DATA_fee_detail!$G$118</definedName>
    <definedName name="shinsei_CHARGE_ID2__CASH_FLAG">[1]DATA_fee_detail!$G$115</definedName>
    <definedName name="shinsei_CHARGE_ID2__DENPYOU_NO">[1]DATA_fee_detail!$G$131</definedName>
    <definedName name="shinsei_CHARGE_ID2__DENPYOU_PRICE">[1]DATA_fee_detail!$G$130</definedName>
    <definedName name="shinsei_CHARGE_ID2__DETAIL_BIKO">#REF!</definedName>
    <definedName name="shinsei_CHARGE_ID2__ENABLED">[1]DATA_fee_detail!$G$116</definedName>
    <definedName name="shinsei_CHARGE_ID2__income01_INCOME_DATE">#REF!</definedName>
    <definedName name="shinsei_CHARGE_ID2__income01_INCOME_MONEY">#REF!</definedName>
    <definedName name="shinsei_CHARGE_ID2__income02_INCOME_DATE">#REF!</definedName>
    <definedName name="shinsei_CHARGE_ID2__income02_INCOME_MONEY">#REF!</definedName>
    <definedName name="shinsei_CHARGE_ID2__income03_INCOME_DATE">#REF!</definedName>
    <definedName name="shinsei_CHARGE_ID2__income03_INCOME_MONEY">#REF!</definedName>
    <definedName name="shinsei_CHARGE_ID2__meisai01_ITEM_NAME">[1]DATA_fee_detail!$G$140</definedName>
    <definedName name="shinsei_CHARGE_ID2__meisai01_SYOUKEI">[1]DATA_fee_detail!$G$141</definedName>
    <definedName name="shinsei_CHARGE_ID2__meisai02_ITEM_NAME">[1]DATA_fee_detail!$G$142</definedName>
    <definedName name="shinsei_CHARGE_ID2__meisai02_SYOUKEI">[1]DATA_fee_detail!$G$143</definedName>
    <definedName name="shinsei_CHARGE_ID2__meisai03_ITEM_NAME">[1]DATA_fee_detail!$G$144</definedName>
    <definedName name="shinsei_CHARGE_ID2__meisai03_SYOUKEI">[1]DATA_fee_detail!$G$145</definedName>
    <definedName name="shinsei_CHARGE_ID2__meisai04_ITEM_NAME">[1]DATA_fee_detail!$G$146</definedName>
    <definedName name="shinsei_CHARGE_ID2__meisai04_SYOUKEI">[1]DATA_fee_detail!$G$147</definedName>
    <definedName name="shinsei_CHARGE_ID2__meisai05_ITEM_NAME">[1]DATA_fee_detail!$G$148</definedName>
    <definedName name="shinsei_CHARGE_ID2__meisai05_SYOUKEI">[1]DATA_fee_detail!$G$149</definedName>
    <definedName name="shinsei_CHARGE_ID2__meisai06_ITEM_NAME">[1]DATA_fee_detail!$G$150</definedName>
    <definedName name="shinsei_CHARGE_ID2__meisai06_SYOUKEI">[1]DATA_fee_detail!$G$151</definedName>
    <definedName name="shinsei_CHARGE_ID2__meisai07_ITEM_NAME">[1]DATA_fee_detail!$G$152</definedName>
    <definedName name="shinsei_CHARGE_ID2__meisai07_SYOUKEI">[1]DATA_fee_detail!$G$153</definedName>
    <definedName name="shinsei_CHARGE_ID2__meisai08_ITEM_NAME">[1]DATA_fee_detail!$G$154</definedName>
    <definedName name="shinsei_CHARGE_ID2__meisai08_SYOUKEI">[1]DATA_fee_detail!$G$155</definedName>
    <definedName name="shinsei_CHARGE_ID2__meisai09_ITEM_NAME">[1]DATA_fee_detail!$G$156</definedName>
    <definedName name="shinsei_CHARGE_ID2__meisai09_SYOUKEI">[1]DATA_fee_detail!$G$157</definedName>
    <definedName name="shinsei_CHARGE_ID2__meisai10_ITEM_NAME">[1]DATA_fee_detail!$G$158</definedName>
    <definedName name="shinsei_CHARGE_ID2__meisai10_SYOUKEI">[1]DATA_fee_detail!$G$159</definedName>
    <definedName name="shinsei_CHARGE_ID2__meisai11_ITEM_NAME">[1]DATA_fee_detail!$G$160</definedName>
    <definedName name="shinsei_CHARGE_ID2__meisai11_SYOUKEI">[1]DATA_fee_detail!$G$161</definedName>
    <definedName name="shinsei_CHARGE_ID2__NOTE">[1]DATA_fee_detail!$G$133</definedName>
    <definedName name="shinsei_CHARGE_ID2__RECEIPT_AREA">[1]DATA_fee_detail!$G$125</definedName>
    <definedName name="shinsei_CHARGE_ID2__RECEIPT_DATE">[1]DATA_fee_detail!$G$129</definedName>
    <definedName name="shinsei_CHARGE_ID2__RECEIPT_PRICE">[1]DATA_fee_detail!$G$127</definedName>
    <definedName name="shinsei_CHARGE_ID2__RECEIPT_TO">[1]DATA_fee_detail!$G$128</definedName>
    <definedName name="shinsei_CHARGE_ID2__STR_CHARGE">[1]DATA_fee_detail!$G$164</definedName>
    <definedName name="shinsei_CHARGE_ID2__STR_CHARGE_WARIMASHI">#REF!</definedName>
    <definedName name="shinsei_CHARGE_ID2__TIIKIWARIMASHI_CHARGE">[1]DATA_fee_detail!$G$139</definedName>
    <definedName name="shinsei_CHARGE_ID3__BASE_DATE">[1]DATA_fee_detail!$G$172</definedName>
    <definedName name="shinsei_CHARGE_ID3__BASIC_CHARGE">[1]DATA_fee_detail!$G$192</definedName>
    <definedName name="shinsei_CHARGE_ID3__bill__date">[1]DATA_fee_detail!$G$174</definedName>
    <definedName name="shinsei_CHARGE_ID3__bill__no">[1]DATA_fee_detail!$G$173</definedName>
    <definedName name="shinsei_CHARGE_ID3__CASH_FLAG">[1]DATA_fee_detail!$G$170</definedName>
    <definedName name="shinsei_CHARGE_ID3__DENPYOU_NO">[1]DATA_fee_detail!$G$186</definedName>
    <definedName name="shinsei_CHARGE_ID3__DENPYOU_PRICE">[1]DATA_fee_detail!$G$185</definedName>
    <definedName name="shinsei_CHARGE_ID3__DETAIL_BIKO">#REF!</definedName>
    <definedName name="shinsei_CHARGE_ID3__income01_INCOME_DATE">#REF!</definedName>
    <definedName name="shinsei_CHARGE_ID3__income01_INCOME_MONEY">#REF!</definedName>
    <definedName name="shinsei_CHARGE_ID3__income02_INCOME_DATE">#REF!</definedName>
    <definedName name="shinsei_CHARGE_ID3__income02_INCOME_MONEY">#REF!</definedName>
    <definedName name="shinsei_CHARGE_ID3__income03_INCOME_DATE">#REF!</definedName>
    <definedName name="shinsei_CHARGE_ID3__income03_INCOME_MONEY">#REF!</definedName>
    <definedName name="shinsei_CHARGE_ID3__meisai01_ITEM_NAME">[1]DATA_fee_detail!$G$195</definedName>
    <definedName name="shinsei_CHARGE_ID3__meisai01_SYOUKEI">[1]DATA_fee_detail!$G$196</definedName>
    <definedName name="shinsei_CHARGE_ID3__meisai02_ITEM_NAME">[1]DATA_fee_detail!$G$197</definedName>
    <definedName name="shinsei_CHARGE_ID3__meisai02_SYOUKEI">[1]DATA_fee_detail!$G$198</definedName>
    <definedName name="shinsei_CHARGE_ID3__meisai03_ITEM_NAME">[1]DATA_fee_detail!$G$199</definedName>
    <definedName name="shinsei_CHARGE_ID3__meisai03_SYOUKEI">[1]DATA_fee_detail!$G$200</definedName>
    <definedName name="shinsei_CHARGE_ID3__meisai04_ITEM_NAME">[1]DATA_fee_detail!$G$201</definedName>
    <definedName name="shinsei_CHARGE_ID3__meisai04_SYOUKEI">[1]DATA_fee_detail!$G$202</definedName>
    <definedName name="shinsei_CHARGE_ID3__meisai05_ITEM_NAME">[1]DATA_fee_detail!$G$203</definedName>
    <definedName name="shinsei_CHARGE_ID3__meisai05_SYOUKEI">[1]DATA_fee_detail!$G$204</definedName>
    <definedName name="shinsei_CHARGE_ID3__meisai06_ITEM_NAME">[1]DATA_fee_detail!$G$205</definedName>
    <definedName name="shinsei_CHARGE_ID3__meisai06_SYOUKEI">[1]DATA_fee_detail!$G$206</definedName>
    <definedName name="shinsei_CHARGE_ID3__meisai07_ITEM_NAME">[1]DATA_fee_detail!$G$207</definedName>
    <definedName name="shinsei_CHARGE_ID3__meisai07_SYOUKEI">[1]DATA_fee_detail!$G$208</definedName>
    <definedName name="shinsei_CHARGE_ID3__meisai08_ITEM_NAME">[1]DATA_fee_detail!$G$209</definedName>
    <definedName name="shinsei_CHARGE_ID3__meisai08_SYOUKEI">[1]DATA_fee_detail!$G$210</definedName>
    <definedName name="shinsei_CHARGE_ID3__meisai09_ITEM_NAME">[1]DATA_fee_detail!$G$211</definedName>
    <definedName name="shinsei_CHARGE_ID3__meisai09_SYOUKEI">[1]DATA_fee_detail!$G$212</definedName>
    <definedName name="shinsei_CHARGE_ID3__meisai10_ITEM_NAME">[1]DATA_fee_detail!$G$213</definedName>
    <definedName name="shinsei_CHARGE_ID3__meisai10_SYOUKEI">[1]DATA_fee_detail!$G$214</definedName>
    <definedName name="shinsei_CHARGE_ID3__meisai11_ITEM_NAME">[1]DATA_fee_detail!$G$215</definedName>
    <definedName name="shinsei_CHARGE_ID3__meisai11_SYOUKEI">[1]DATA_fee_detail!$G$216</definedName>
    <definedName name="shinsei_CHARGE_ID3__NOTE">[1]DATA_fee_detail!$G$188</definedName>
    <definedName name="shinsei_CHARGE_ID3__RECEIPT_AREA">[1]DATA_fee_detail!$G$180</definedName>
    <definedName name="shinsei_CHARGE_ID3__RECEIPT_DATE">[1]DATA_fee_detail!$G$184</definedName>
    <definedName name="shinsei_CHARGE_ID3__RECEIPT_PRICE">[1]DATA_fee_detail!$G$182</definedName>
    <definedName name="shinsei_CHARGE_ID3__RECEIPT_TO">[1]DATA_fee_detail!$G$183</definedName>
    <definedName name="shinsei_CHARGE_ID3__STR_CHARGE">[1]DATA_fee_detail!$G$219</definedName>
    <definedName name="shinsei_CHARGE_ID3__STR_CHARGE_WARIMASHI">#REF!</definedName>
    <definedName name="shinsei_CHARGE_ID3__TIIKIWARIMASHI_CHARGE">[1]DATA_fee_detail!$G$194</definedName>
    <definedName name="shinsei_CHARGE_ID3__ZERO_FLAG">[1]DATA_fee_detail!$G$181</definedName>
    <definedName name="shinsei_DAIRI__address">[1]DATA!$H$483</definedName>
    <definedName name="shinsei_dairi_address">#REF!</definedName>
    <definedName name="shinsei_DAIRI_FAX">[1]DATA!$H$485</definedName>
    <definedName name="shinsei_DAIRI_JIMU_NAME">#REF!</definedName>
    <definedName name="shinsei_DAIRI_JIMU_NO">[1]DATA!$H$480</definedName>
    <definedName name="shinsei_dairi_jimu_sikaku">#REF!</definedName>
    <definedName name="shinsei_DAIRI_JIMU_TOUROKU_KIKAN">[1]DATA!$H$479</definedName>
    <definedName name="shinsei_DAIRI_KENSETUSI_NO">[1]DATA!$H$475</definedName>
    <definedName name="shinsei_DAIRI_NAME">#REF!</definedName>
    <definedName name="shinsei_DAIRI_POST_CODE">#REF!</definedName>
    <definedName name="shinsei_DAIRI_REGIST_DATE">#REF!</definedName>
    <definedName name="shinsei_dairi_sikaku">#REF!</definedName>
    <definedName name="shinsei_DAIRI_TEL">#REF!</definedName>
    <definedName name="shinsei_DAIRI_TOUROKU_KIKAN">[1]DATA!$H$474</definedName>
    <definedName name="shinsei_dairi02__address">[1]DATA!$H$502</definedName>
    <definedName name="shinsei_dairi02_FAX">[1]DATA!$H$504</definedName>
    <definedName name="shinsei_dairi02_JIMU_NAME">[1]DATA!$H$500</definedName>
    <definedName name="shinsei_dairi02_JIMU_NO">[1]DATA!$H$499</definedName>
    <definedName name="shinsei_dairi02_JIMU_SIKAKU">[1]DATA!$H$497</definedName>
    <definedName name="shinsei_dairi02_JIMU_TOUROKU_KIKAN">[1]DATA!$H$498</definedName>
    <definedName name="shinsei_dairi02_KENSETUSI_NO">[1]DATA!$H$494</definedName>
    <definedName name="shinsei_dairi02_NAME">[1]DATA!$H$495</definedName>
    <definedName name="shinsei_dairi02_POST_CODE">[1]DATA!$H$501</definedName>
    <definedName name="shinsei_dairi02_SIKAKU">[1]DATA!$H$492</definedName>
    <definedName name="shinsei_dairi02_TEL">[1]DATA!$H$503</definedName>
    <definedName name="shinsei_dairi02_TOUROKU_KIKAN">[1]DATA!$H$493</definedName>
    <definedName name="shinsei_dairi03__address">[1]DATA!$H$518</definedName>
    <definedName name="shinsei_dairi03_FAX">[1]DATA!$H$520</definedName>
    <definedName name="shinsei_dairi03_JIMU_NAME">[1]DATA!$H$516</definedName>
    <definedName name="shinsei_dairi03_JIMU_NO">[1]DATA!$H$515</definedName>
    <definedName name="shinsei_dairi03_JIMU_SIKAKU">[1]DATA!$H$513</definedName>
    <definedName name="shinsei_dairi03_JIMU_TOUROKU_KIKAN">[1]DATA!$H$514</definedName>
    <definedName name="shinsei_dairi03_KENSETUSI_NO">[1]DATA!$H$510</definedName>
    <definedName name="shinsei_dairi03_NAME">[1]DATA!$H$511</definedName>
    <definedName name="shinsei_dairi03_POST_CODE">[1]DATA!$H$517</definedName>
    <definedName name="shinsei_dairi03_SIKAKU">[1]DATA!$H$508</definedName>
    <definedName name="shinsei_dairi03_TEL">[1]DATA!$H$519</definedName>
    <definedName name="shinsei_dairi03_TOUROKU_KIKAN">[1]DATA!$H$509</definedName>
    <definedName name="shinsei_dairi04__address">[1]DATA!$H$534</definedName>
    <definedName name="shinsei_dairi04_FAX">[1]DATA!$H$536</definedName>
    <definedName name="shinsei_dairi04_JIMU_NAME">[1]DATA!$H$532</definedName>
    <definedName name="shinsei_dairi04_JIMU_NO">[1]DATA!$H$531</definedName>
    <definedName name="shinsei_dairi04_JIMU_SIKAKU">[1]DATA!$H$529</definedName>
    <definedName name="shinsei_dairi04_JIMU_TOUROKU_KIKAN">[1]DATA!$H$530</definedName>
    <definedName name="shinsei_dairi04_KENSETUSI_NO">[1]DATA!$H$526</definedName>
    <definedName name="shinsei_dairi04_NAME">[1]DATA!$H$527</definedName>
    <definedName name="shinsei_dairi04_POST_CODE">[1]DATA!$H$533</definedName>
    <definedName name="shinsei_dairi04_SIKAKU">[1]DATA!$H$524</definedName>
    <definedName name="shinsei_dairi04_TEL">[1]DATA!$H$535</definedName>
    <definedName name="shinsei_dairi04_TOUROKU_KIKAN">[1]DATA!$H$525</definedName>
    <definedName name="shinsei_dairi05__address">[1]DATA!$H$550</definedName>
    <definedName name="shinsei_dairi05_FAX">[1]DATA!$H$552</definedName>
    <definedName name="shinsei_dairi05_JIMU_NAME">[1]DATA!$H$548</definedName>
    <definedName name="shinsei_dairi05_JIMU_NO">[1]DATA!$H$547</definedName>
    <definedName name="shinsei_dairi05_JIMU_SIKAKU">[1]DATA!$H$545</definedName>
    <definedName name="shinsei_dairi05_JIMU_TOUROKU_KIKAN">[1]DATA!$H$546</definedName>
    <definedName name="shinsei_dairi05_KENSETUSI_NO">[1]DATA!$H$542</definedName>
    <definedName name="shinsei_dairi05_NAME">[1]DATA!$H$543</definedName>
    <definedName name="shinsei_dairi05_POST_CODE">[1]DATA!$H$549</definedName>
    <definedName name="shinsei_dairi05_SIKAKU">[1]DATA!$H$540</definedName>
    <definedName name="shinsei_dairi05_TEL">[1]DATA!$H$551</definedName>
    <definedName name="shinsei_dairi05_TOUROKU_KIKAN">[1]DATA!$H$541</definedName>
    <definedName name="shinsei_ev_EV_BILL_NAME">[1]DATA!$H$1197</definedName>
    <definedName name="shinsei_ev_EV_BILL_YOUTO">[1]DATA!$H$1198</definedName>
    <definedName name="shinsei_ev_EV_COUNT">[1]DATA!$H$1207</definedName>
    <definedName name="shinsei_ev_EV_SEKISAI">[1]DATA!$H$1201</definedName>
    <definedName name="shinsei_ev_EV_SONOTA">[1]DATA!$H$1205</definedName>
    <definedName name="shinsei_ev_EV_SPEED">[1]DATA!$H$1204</definedName>
    <definedName name="shinsei_ev_EV_SYOUKOU_KOUTEI">[3]DATA!$E$387</definedName>
    <definedName name="shinsei_ev_EV_SYUBETU">[1]DATA!$H$1199</definedName>
    <definedName name="shinsei_ev_EV_TEIIN">[1]DATA!$H$1202</definedName>
    <definedName name="shinsei_ev_EV_TEISHI_KAI">[3]DATA!$E$385</definedName>
    <definedName name="shinsei_ev_EV_TEISHI_KASYO">[3]DATA!$E$386</definedName>
    <definedName name="shinsei_ev_EV_YOUTO">[1]DATA!$H$1200</definedName>
    <definedName name="shinsei_ev_KOUSAKU_KOUJI_KAITIKU">[1]DATA!$H$1039</definedName>
    <definedName name="shinsei_ev_KOUSAKU_KOUJI_SHINTIKU">[1]DATA!$H$1037</definedName>
    <definedName name="shinsei_ev_KOUSAKU_KOUJI_SONOTA">[1]DATA!$H$1040</definedName>
    <definedName name="shinsei_ev_KOUSAKU_KOUJI_ZOUTIKU">[1]DATA!$H$1038</definedName>
    <definedName name="shinsei_ev_KOUSAKU_KOUZOU">[1]DATA!$H$1223</definedName>
    <definedName name="shinsei_ev_KOUSAKU_SONOTA">[1]DATA!$H$1224</definedName>
    <definedName name="shinsei_ev_KOUSAKU_SYURUI">[1]DATA!$H$1216</definedName>
    <definedName name="shinsei_ev_KOUSAKU_SYURUI_CODE">[1]DATA!$H$1215</definedName>
    <definedName name="shinsei_ev_KOUSAKU_TAKASA">[1]DATA!$H$1217</definedName>
    <definedName name="shinsei_ev_KOUSAKU_TAKASA_BIKO">[1]DATA!$H$1222</definedName>
    <definedName name="shinsei_ev_KOUSAKU_TAKASA_MAX">[1]DATA!$H$1218</definedName>
    <definedName name="shinsei_ev_KOUSAKU882_YOUTO">[1]DATA!$H$1226</definedName>
    <definedName name="shinsei_ev_SETUBI_GAIYOU">[1]DATA!$H$1208</definedName>
    <definedName name="shinsei_ev_TIKUZOUMENSEKI_IGAI">[1]DATA!$H$1229</definedName>
    <definedName name="shinsei_ev_TIKUZOUMENSEKI_SHINSEI">[1]DATA!$H$1227</definedName>
    <definedName name="shinsei_ev_TIKUZOUMENSEKI_TOTAL">[1]DATA!$H$1230</definedName>
    <definedName name="shinsei_EV_TYPE">[1]DATA!$H$1206</definedName>
    <definedName name="shinsei_ev_WORKCOUNT_SHINSEI">[1]DATA!$H$1213</definedName>
    <definedName name="shinsei_FD_FLAG">[1]DATA_fee_detail!$G$31</definedName>
    <definedName name="shinsei_final_KAN_KANRYOU_YOTEI_DATE">[1]DATA!$H$1069</definedName>
    <definedName name="shinsei_final_KOUJI_DAI_MOYOUGAE">[1]DATA!$H$1055</definedName>
    <definedName name="shinsei_final_KOUJI_DAI_SYUUZEN">[1]DATA!$H$1054</definedName>
    <definedName name="shinsei_final_KOUJI_ITEN">[1]DATA!$H$1053</definedName>
    <definedName name="shinsei_final_KOUJI_KAITIKU">[1]DATA!$H$1052</definedName>
    <definedName name="shinsei_final_KOUJI_SETUBISETTI">[1]DATA!$H$1056</definedName>
    <definedName name="shinsei_final_KOUJI_SINTIKU">[1]DATA!$H$1050</definedName>
    <definedName name="shinsei_final_KOUJI_ZOUTIKU">[1]DATA!$H$1051</definedName>
    <definedName name="shinsei_FIRE_AGREE_DATE">#REF!</definedName>
    <definedName name="shinsei_FIRE_AGREE_NO">#REF!</definedName>
    <definedName name="shinsei_FIRE_AGREE_RECEIVE_DATE">#REF!</definedName>
    <definedName name="shinsei_FIRE_NOTE">[3]DATA!$E$503</definedName>
    <definedName name="shinsei_FIRE_NOTIFY_DATE">#REF!</definedName>
    <definedName name="shinsei_FIRE_NOTIFY_SUBMIT_KIND">#REF!</definedName>
    <definedName name="shinsei_FIRE_STATION_NAME">#REF!</definedName>
    <definedName name="shinsei_FIRE_STATUS">[1]DATA!$H$1160</definedName>
    <definedName name="shinsei_FIRE_SUBMIT_DATE">#REF!</definedName>
    <definedName name="shinsei_FLAT35_FLAG">[3]dDATA_cst!$K$445</definedName>
    <definedName name="shinsei_GENKAI_TAIRYOKU_FLAG">[1]DATA_StructuralCalc!$H$16</definedName>
    <definedName name="shinsei_gyosei_date">#REF!</definedName>
    <definedName name="shinsei_gyosei_no">#REF!</definedName>
    <definedName name="shinsei_HEALTH_CENTER_NAME">#REF!</definedName>
    <definedName name="shinsei_HEALTH_NOTIFY_DATE">#REF!</definedName>
    <definedName name="shinsei_HEN_SUMI_KOUFU_DATE">#REF!</definedName>
    <definedName name="shinsei_HEN_SUMI_KOUFU_NAME">#REF!</definedName>
    <definedName name="shinsei_HEN_SUMI_NO">#REF!</definedName>
    <definedName name="shinsei_HIKAGE_FLAG">#REF!</definedName>
    <definedName name="shinsei_HIKIUKE_DATE">[1]DATA!$H$1319</definedName>
    <definedName name="shinsei_HIKIUKE_KAKU_KOUFU_YOTEI_DATE">[1]DATA!$H$216</definedName>
    <definedName name="shinsei_HIKIUKE_TANTO">[1]DATA!$H$47</definedName>
    <definedName name="shinsei_HIKIUKE_TUUTI_DATE">[1]DATA!$H$1324</definedName>
    <definedName name="shinsei_HOME_EV_FLAG">#REF!</definedName>
    <definedName name="shinsei_HOUKOKU_DATE">#REF!</definedName>
    <definedName name="shinsei_IMPOSS_NOTIFY_BIKO">[1]DATA!$H$1601</definedName>
    <definedName name="shinsei_IMPOSS_NOTIFY_CAUSE">[1]DATA!$H$1600</definedName>
    <definedName name="shinsei_IMPOSS_NOTIFY_DATE">[1]DATA!$H$1597</definedName>
    <definedName name="shinsei_IMPOSS_NOTIFY_LIMIT_DATE">[1]DATA!$H$1599</definedName>
    <definedName name="shinsei_IMPOSS_NOTIFY_USER_ID">[1]DATA!$H$1598</definedName>
    <definedName name="shinsei_IMPOSS_REPORT_DATE">[1]DATA!$H$1604</definedName>
    <definedName name="shinsei_IMPOSS1_NOTIFY_ID__STRUCTNOTIFT_NOTIFT_DATE">[1]DATA!$H$1607</definedName>
    <definedName name="shinsei_IMPOSS1_NOTIFY_ID__STRUCTNOTIFT_NOTIFT_NO">[1]DATA!$H$1608</definedName>
    <definedName name="shinsei_IMPOSS1_NOTIFY_ID__STRUCTNOTIFT_TUIKA_DATE">[1]DATA!$H$1609</definedName>
    <definedName name="shinsei_IMPOSS1_NOTIFY_ID__STRUCTTUIKA_NOTIFT_DATE">[1]DATA!$H$1610</definedName>
    <definedName name="shinsei_IMPOSS10_NOTIFY_ID__KENSAIN_USER_ID">[3]DATA!$E$799</definedName>
    <definedName name="shinsei_IMPOSS10_NOTIFY_ID__LIMIT_DATE">[3]DATA!$E$800</definedName>
    <definedName name="shinsei_IMPOSS10_NOTIFY_ID__NOTIFY_CAUSE">[3]DATA!$E$801</definedName>
    <definedName name="shinsei_IMPOSS10_NOTIFY_ID__NOTIFY_DATE">[3]DATA!$E$798</definedName>
    <definedName name="shinsei_IMPOSS10_NOTIFY_ID__NOTIFY_NOTE">[3]DATA!$E$802</definedName>
    <definedName name="shinsei_IMPOSS10_NOTIFY_ID__REPORT_DATE">[3]DATA!$E$805</definedName>
    <definedName name="shinsei_IMPOSS10_NOTIFY_ID__STRUCTNOTIFT_NOTIFT_DATE">[3]DATA!$E$808</definedName>
    <definedName name="shinsei_IMPOSS10_NOTIFY_ID__STRUCTNOTIFT_NOTIFT_NO">[3]DATA!$E$809</definedName>
    <definedName name="shinsei_IMPOSS10_NOTIFY_ID__STRUCTNOTIFT_TUIKA_DATE">[3]DATA!$E$810</definedName>
    <definedName name="shinsei_IMPOSS10_NOTIFY_ID__STRUCTTUIKA_NOTIFT_DATE">[3]DATA!$E$811</definedName>
    <definedName name="shinsei_IMPOSS2_NOTIFY_ID__KENSAIN_USER_ID">[1]DATA!$H$1615</definedName>
    <definedName name="shinsei_IMPOSS2_NOTIFY_ID__LIMIT_DATE">[1]DATA!$H$1616</definedName>
    <definedName name="shinsei_IMPOSS2_NOTIFY_ID__NOTIFY_CAUSE">[1]DATA!$H$1617</definedName>
    <definedName name="shinsei_IMPOSS2_NOTIFY_ID__NOTIFY_DATE">[1]DATA!$H$1614</definedName>
    <definedName name="shinsei_IMPOSS2_NOTIFY_ID__NOTIFY_NOTE">[1]DATA!$H$1618</definedName>
    <definedName name="shinsei_IMPOSS2_NOTIFY_ID__REPORT_DATE">[1]DATA!$H$1621</definedName>
    <definedName name="shinsei_IMPOSS2_NOTIFY_ID__STRUCTNOTIFT_NOTIFT_DATE">[1]DATA!$H$1624</definedName>
    <definedName name="shinsei_IMPOSS2_NOTIFY_ID__STRUCTNOTIFT_NOTIFT_NO">[1]DATA!$H$1625</definedName>
    <definedName name="shinsei_IMPOSS2_NOTIFY_ID__STRUCTNOTIFT_TUIKA_DATE">[1]DATA!$H$1626</definedName>
    <definedName name="shinsei_IMPOSS2_NOTIFY_ID__STRUCTTUIKA_NOTIFT_DATE">[1]DATA!$H$1627</definedName>
    <definedName name="shinsei_IMPOSS3_NOTIFY_ID__KENSAIN_USER_ID">[1]DATA!$H$1632</definedName>
    <definedName name="shinsei_IMPOSS3_NOTIFY_ID__LIMIT_DATE">[1]DATA!$H$1633</definedName>
    <definedName name="shinsei_IMPOSS3_NOTIFY_ID__NOTIFY_CAUSE">[1]DATA!$H$1634</definedName>
    <definedName name="shinsei_IMPOSS3_NOTIFY_ID__NOTIFY_DATE">[1]DATA!$H$1631</definedName>
    <definedName name="shinsei_IMPOSS3_NOTIFY_ID__NOTIFY_NOTE">[1]DATA!$H$1635</definedName>
    <definedName name="shinsei_IMPOSS3_NOTIFY_ID__REPORT_DATE">[1]DATA!$H$1638</definedName>
    <definedName name="shinsei_IMPOSS3_NOTIFY_ID__STRUCTNOTIFT_NOTIFT_DATE">[1]DATA!$H$1641</definedName>
    <definedName name="shinsei_IMPOSS3_NOTIFY_ID__STRUCTNOTIFT_NOTIFT_NO">[1]DATA!$H$1642</definedName>
    <definedName name="shinsei_IMPOSS3_NOTIFY_ID__STRUCTNOTIFT_TUIKA_DATE">[1]DATA!$H$1643</definedName>
    <definedName name="shinsei_IMPOSS3_NOTIFY_ID__STRUCTTUIKA_NOTIFT_DATE">[1]DATA!$H$1644</definedName>
    <definedName name="shinsei_IMPOSS4_NOTIFY_ID__KENSAIN_USER_ID">[1]DATA!$H$1649</definedName>
    <definedName name="shinsei_IMPOSS4_NOTIFY_ID__LIMIT_DATE">[1]DATA!$H$1650</definedName>
    <definedName name="shinsei_IMPOSS4_NOTIFY_ID__NOTIFY_CAUSE">[1]DATA!$H$1651</definedName>
    <definedName name="shinsei_IMPOSS4_NOTIFY_ID__NOTIFY_DATE">[1]DATA!$H$1648</definedName>
    <definedName name="shinsei_IMPOSS4_NOTIFY_ID__NOTIFY_NOTE">[1]DATA!$H$1652</definedName>
    <definedName name="shinsei_IMPOSS4_NOTIFY_ID__REPORT_DATE">[1]DATA!$H$1655</definedName>
    <definedName name="shinsei_IMPOSS4_NOTIFY_ID__STRUCTNOTIFT_NOTIFT_DATE">[1]DATA!$H$1658</definedName>
    <definedName name="shinsei_IMPOSS4_NOTIFY_ID__STRUCTNOTIFT_NOTIFT_NO">[1]DATA!$H$1659</definedName>
    <definedName name="shinsei_IMPOSS4_NOTIFY_ID__STRUCTNOTIFT_TUIKA_DATE">[1]DATA!$H$1660</definedName>
    <definedName name="shinsei_IMPOSS4_NOTIFY_ID__STRUCTTUIKA_NOTIFT_DATE">[1]DATA!$H$1661</definedName>
    <definedName name="shinsei_IMPOSS5_NOTIFY_ID__KENSAIN_USER_ID">[1]DATA!$H$1666</definedName>
    <definedName name="shinsei_IMPOSS5_NOTIFY_ID__LIMIT_DATE">[1]DATA!$H$1667</definedName>
    <definedName name="shinsei_IMPOSS5_NOTIFY_ID__NOTIFY_CAUSE">[1]DATA!$H$1668</definedName>
    <definedName name="shinsei_IMPOSS5_NOTIFY_ID__NOTIFY_DATE">[1]DATA!$H$1665</definedName>
    <definedName name="shinsei_IMPOSS5_NOTIFY_ID__NOTIFY_NOTE">[1]DATA!$H$1669</definedName>
    <definedName name="shinsei_IMPOSS5_NOTIFY_ID__REPORT_DATE">[1]DATA!$H$1672</definedName>
    <definedName name="shinsei_IMPOSS5_NOTIFY_ID__STRUCTNOTIFT_NOTIFT_DATE">[1]DATA!$H$1675</definedName>
    <definedName name="shinsei_IMPOSS5_NOTIFY_ID__STRUCTNOTIFT_NOTIFT_NO">[1]DATA!$H$1676</definedName>
    <definedName name="shinsei_IMPOSS5_NOTIFY_ID__STRUCTNOTIFT_TUIKA_DATE">[1]DATA!$H$1677</definedName>
    <definedName name="shinsei_IMPOSS5_NOTIFY_ID__STRUCTTUIKA_NOTIFT_DATE">[1]DATA!$H$1678</definedName>
    <definedName name="shinsei_IMPOSS6_NOTIFY_ID__KENSAIN_USER_ID">[1]DATA!$H$1683</definedName>
    <definedName name="shinsei_IMPOSS6_NOTIFY_ID__LIMIT_DATE">[1]DATA!$H$1684</definedName>
    <definedName name="shinsei_IMPOSS6_NOTIFY_ID__NOTIFY_CAUSE">[1]DATA!$H$1685</definedName>
    <definedName name="shinsei_IMPOSS6_NOTIFY_ID__NOTIFY_DATE">[1]DATA!$H$1682</definedName>
    <definedName name="shinsei_IMPOSS6_NOTIFY_ID__NOTIFY_NOTE">[1]DATA!$H$1686</definedName>
    <definedName name="shinsei_IMPOSS6_NOTIFY_ID__REPORT_DATE">[1]DATA!$H$1689</definedName>
    <definedName name="shinsei_IMPOSS6_NOTIFY_ID__STRUCTNOTIFT_NOTIFT_DATE">[1]DATA!$H$1692</definedName>
    <definedName name="shinsei_IMPOSS6_NOTIFY_ID__STRUCTNOTIFT_NOTIFT_NO">[1]DATA!$H$1693</definedName>
    <definedName name="shinsei_IMPOSS6_NOTIFY_ID__STRUCTNOTIFT_TUIKA_DATE">[1]DATA!$H$1694</definedName>
    <definedName name="shinsei_IMPOSS6_NOTIFY_ID__STRUCTTUIKA_NOTIFT_DATE">[1]DATA!$H$1695</definedName>
    <definedName name="shinsei_IMPOSS7_NOTIFY_ID__KENSAIN_USER_ID">[3]DATA!$E$748</definedName>
    <definedName name="shinsei_IMPOSS7_NOTIFY_ID__LIMIT_DATE">[3]DATA!$E$749</definedName>
    <definedName name="shinsei_IMPOSS7_NOTIFY_ID__NOTIFY_CAUSE">[3]DATA!$E$750</definedName>
    <definedName name="shinsei_IMPOSS7_NOTIFY_ID__NOTIFY_DATE">[3]DATA!$E$747</definedName>
    <definedName name="shinsei_IMPOSS7_NOTIFY_ID__NOTIFY_NOTE">[3]DATA!$E$751</definedName>
    <definedName name="shinsei_IMPOSS7_NOTIFY_ID__REPORT_DATE">[3]DATA!$E$754</definedName>
    <definedName name="shinsei_IMPOSS7_NOTIFY_ID__STRUCTNOTIFT_NOTIFT_DATE">[3]DATA!$E$757</definedName>
    <definedName name="shinsei_IMPOSS7_NOTIFY_ID__STRUCTNOTIFT_NOTIFT_NO">[3]DATA!$E$758</definedName>
    <definedName name="shinsei_IMPOSS7_NOTIFY_ID__STRUCTNOTIFT_TUIKA_DATE">[3]DATA!$E$759</definedName>
    <definedName name="shinsei_IMPOSS7_NOTIFY_ID__STRUCTTUIKA_NOTIFT_DATE">[3]DATA!$E$760</definedName>
    <definedName name="shinsei_IMPOSS8_NOTIFY_ID__KENSAIN_USER_ID">[3]DATA!$E$765</definedName>
    <definedName name="shinsei_IMPOSS8_NOTIFY_ID__LIMIT_DATE">[3]DATA!$E$766</definedName>
    <definedName name="shinsei_IMPOSS8_NOTIFY_ID__NOTIFY_CAUSE">[3]DATA!$E$767</definedName>
    <definedName name="shinsei_IMPOSS8_NOTIFY_ID__NOTIFY_DATE">[3]DATA!$E$764</definedName>
    <definedName name="shinsei_IMPOSS8_NOTIFY_ID__NOTIFY_NOTE">[3]DATA!$E$768</definedName>
    <definedName name="shinsei_IMPOSS8_NOTIFY_ID__REPORT_DATE">[3]DATA!$E$771</definedName>
    <definedName name="shinsei_IMPOSS8_NOTIFY_ID__STRUCTNOTIFT_NOTIFT_DATE">[3]DATA!$E$774</definedName>
    <definedName name="shinsei_IMPOSS8_NOTIFY_ID__STRUCTNOTIFT_NOTIFT_NO">[3]DATA!$E$775</definedName>
    <definedName name="shinsei_IMPOSS8_NOTIFY_ID__STRUCTNOTIFT_TUIKA_DATE">[3]DATA!$E$776</definedName>
    <definedName name="shinsei_IMPOSS8_NOTIFY_ID__STRUCTTUIKA_NOTIFT_DATE">[3]DATA!$E$777</definedName>
    <definedName name="shinsei_IMPOSS9_NOTIFY_ID__KENSAIN_USER_ID">[3]DATA!$E$782</definedName>
    <definedName name="shinsei_IMPOSS9_NOTIFY_ID__LIMIT_DATE">[3]DATA!$E$783</definedName>
    <definedName name="shinsei_IMPOSS9_NOTIFY_ID__NOTIFY_CAUSE">[3]DATA!$E$784</definedName>
    <definedName name="shinsei_IMPOSS9_NOTIFY_ID__NOTIFY_DATE">[3]DATA!$E$781</definedName>
    <definedName name="shinsei_IMPOSS9_NOTIFY_ID__NOTIFY_NOTE">[3]DATA!$E$785</definedName>
    <definedName name="shinsei_IMPOSS9_NOTIFY_ID__REPORT_DATE">[3]DATA!$E$788</definedName>
    <definedName name="shinsei_IMPOSS9_NOTIFY_ID__STRUCTNOTIFT_NOTIFT_DATE">[3]DATA!$E$791</definedName>
    <definedName name="shinsei_IMPOSS9_NOTIFY_ID__STRUCTNOTIFT_NOTIFT_NO">[3]DATA!$E$792</definedName>
    <definedName name="shinsei_IMPOSS9_NOTIFY_ID__STRUCTNOTIFT_TUIKA_DATE">[3]DATA!$E$793</definedName>
    <definedName name="shinsei_IMPOSS9_NOTIFY_ID__STRUCTTUIKA_NOTIFT_DATE">[3]DATA!$E$794</definedName>
    <definedName name="shinsei_IMPOSSX_NOTIFY_ID__KENSAIN_USER_ID">[1]DATA!$H$1700</definedName>
    <definedName name="shinsei_IMPOSSX_NOTIFY_ID__NOTIFY_CAUSE">[1]DATA!$H$1701</definedName>
    <definedName name="shinsei_IMPOSSX_NOTIFY_ID__NOTIFY_DATE">[1]DATA!$H$1699</definedName>
    <definedName name="shinsei_IMPOSSX_NOTIFY_ID__NOTIFY_NOTE">[1]DATA!$H$1702</definedName>
    <definedName name="shinsei_IMPOSSX_NOTIFY_ID__REPORT_DATE">[1]DATA!$H$1705</definedName>
    <definedName name="shinsei_IMPOSSX_NOTIFY_ID__STRUCTNOTIFT_NOTIFT_DATE">[1]DATA!$H$1708</definedName>
    <definedName name="shinsei_IMPOSSX_NOTIFY_ID__STRUCTNOTIFT_NOTIFT_NO">[1]DATA!$H$1709</definedName>
    <definedName name="shinsei_IMPOSSX_NOTIFY_ID__STRUCTNOTIFT_TUIKA_DATE">[1]DATA!$H$1710</definedName>
    <definedName name="shinsei_IMPOSSX_NOTIFY_ID__STRUCTTUIKA_NOTIFT_DATE">[1]DATA!$H$1711</definedName>
    <definedName name="shinsei_INSPECTION_NO">[1]DATA!$H$83</definedName>
    <definedName name="shinsei_INSPECTION_TYPE">[1]DATA!$H$79</definedName>
    <definedName name="shinsei_INTER_KOUKU">[1]DATA!$H$1256</definedName>
    <definedName name="shinsei_INTER1_FLAG">[1]DATA!$H$1193</definedName>
    <definedName name="shinsei_intermediate_BILL_KOUJI_DAI_MOYOUGAE">[1]DATA!$H$1047</definedName>
    <definedName name="shinsei_intermediate_BILL_KOUJI_DAI_SYUUZEN">[1]DATA!$H$1046</definedName>
    <definedName name="shinsei_intermediate_BILL_KOUJI_ITEN">[1]DATA!$H$1045</definedName>
    <definedName name="shinsei_intermediate_BILL_KOUJI_KAITIKU">[1]DATA!$H$1044</definedName>
    <definedName name="shinsei_intermediate_BILL_KOUJI_SETUBISETTI">[1]DATA!$H$1048</definedName>
    <definedName name="shinsei_intermediate_BILL_KOUJI_SINTIKU">[1]DATA!$H$1042</definedName>
    <definedName name="shinsei_intermediate_BILL_KOUJI_ZOUTIKU">[1]DATA!$H$1043</definedName>
    <definedName name="shinsei_intermediate_CYU1_KAISUU">[1]DATA!$H$1247</definedName>
    <definedName name="shinsei_intermediate_CYU1_NITTEI">[1]DATA!$H$1253</definedName>
    <definedName name="shinsei_intermediate_CYU1_YUKA_MENSEKI">[1]DATA!$H$1257</definedName>
    <definedName name="shinsei_intermediate_GOUKAKU_KENSAIN">[1]DATA!$H$1367</definedName>
    <definedName name="shinsei_Intermediate_GOUKAKU_TOKKI_JIKOU">[1]DATA!$H$1379</definedName>
    <definedName name="shinsei_intermediate_KENSA_DATE">[1]DATA!$H$1374</definedName>
    <definedName name="shinsei_intermediate_KENSA_KEKKA">[1]DATA!$H$1361</definedName>
    <definedName name="shinsei_intermediate_SPECIFIC_KOUTEI">[1]DATA!$H$1248</definedName>
    <definedName name="shinsei_ISSUE_DATE">#REF!</definedName>
    <definedName name="shinsei_ISSUE_KOUFU_NAME">#REF!</definedName>
    <definedName name="shinsei_ISSUE_NO">#REF!</definedName>
    <definedName name="shinsei_ISSUETAB_MEMO">[1]DATA!$H$1389</definedName>
    <definedName name="shinsei_judgehist_accept_kouzou1_TANTO_USER_ID">[1]DATA_StructuralCalc!$H$20</definedName>
    <definedName name="shinsei_judgehist_accept_kouzou2_TANTO_USER_ID">[1]DATA_StructuralCalc!$H$21</definedName>
    <definedName name="shinsei_jyukyo_address">#REF!</definedName>
    <definedName name="shinsei_KAKU_SUMI_KOUFU_DATE">[1]DATA!$H$1399</definedName>
    <definedName name="shinsei_KAKU_SUMI_KOUFU_NAME">[1]DATA!$H$1402</definedName>
    <definedName name="shinsei_KAKU_SUMI_NO">[1]DATA!$H$1396</definedName>
    <definedName name="shinsei_KAKUNINZUMI_HOUKOKU_GYOSEI_DATE">[1]DATA!$H$1186</definedName>
    <definedName name="shinsei_KAKUNINZUMI_HOUKOKU_GYOSEI_NO">[1]DATA!$H$131</definedName>
    <definedName name="shinsei_KAKUNINZUMI_KENSAIN">#REF!</definedName>
    <definedName name="shinsei_KAN_HOUKOKU_KENSA_DATE">[1]DATA!$H$1375</definedName>
    <definedName name="shinsei_KAN_KENSA_KEKKA">[1]DATA!$H$1362</definedName>
    <definedName name="shinsei_KAN_ZUMI_KENSAIN">[1]DATA!$H$1368</definedName>
    <definedName name="shinsei_KAN_ZUMI_TOKKI_JIKOU">[1]DATA!$H$1380</definedName>
    <definedName name="shinsei_KANRI__address">#REF!</definedName>
    <definedName name="shinsei_KANRI__sikaku">#REF!</definedName>
    <definedName name="shinsei_KANRI_DOC">#REF!</definedName>
    <definedName name="shinsei_KANRI_JIMU__sikaku">#REF!</definedName>
    <definedName name="shinsei_KANRI_JIMU_NAME">#REF!</definedName>
    <definedName name="shinsei_KANRI_JIMU_NO">[1]DATA!$H$749</definedName>
    <definedName name="shinsei_KANRI_JIMU_SIKAKU">[1]DATA!$H$747</definedName>
    <definedName name="shinsei_KANRI_JIMU_TOUROKU_KIKAN">[1]DATA!$H$748</definedName>
    <definedName name="shinsei_KANRI_KENSETUSI_NO">[1]DATA!$H$744</definedName>
    <definedName name="shinsei_KANRI_NAME">#REF!</definedName>
    <definedName name="shinsei_KANRI_POST_CODE">#REF!</definedName>
    <definedName name="shinsei_KANRI_REGIST_DATE">#REF!</definedName>
    <definedName name="shinsei_KANRI_SIKAKU">[1]DATA!$H$742</definedName>
    <definedName name="shinsei_KANRI_TEL">#REF!</definedName>
    <definedName name="shinsei_KANRI_TOUROKU_KIKAN">[1]DATA!$H$743</definedName>
    <definedName name="shinsei_kanri04__address">[1]DATA!$H$812</definedName>
    <definedName name="shinsei_kanri04_JIMU_NAME">[1]DATA!$H$810</definedName>
    <definedName name="shinsei_kanri04_JIMU_NO">[1]DATA!$H$809</definedName>
    <definedName name="shinsei_kanri04_JIMU_SIKAKU">[1]DATA!$H$807</definedName>
    <definedName name="shinsei_kanri04_JIMU_TOUROKU_KIKAN">[1]DATA!$H$808</definedName>
    <definedName name="shinsei_kanri04_KENSETUSI_NO">[1]DATA!$H$804</definedName>
    <definedName name="shinsei_kanri04_NAME">[1]DATA!$H$805</definedName>
    <definedName name="shinsei_kanri04_POST_CODE">[1]DATA!$H$811</definedName>
    <definedName name="shinsei_kanri04_SIKAKU">[1]DATA!$H$802</definedName>
    <definedName name="shinsei_kanri04_TEL">[1]DATA!$H$813</definedName>
    <definedName name="shinsei_kanri04_TOUROKU_KIKAN">[1]DATA!$H$803</definedName>
    <definedName name="shinsei_kanri05__address">[1]DATA!$H$827</definedName>
    <definedName name="shinsei_kanri05_JIMU_NAME">[1]DATA!$H$825</definedName>
    <definedName name="shinsei_kanri05_JIMU_NO">[1]DATA!$H$824</definedName>
    <definedName name="shinsei_kanri05_JIMU_SIKAKU">[1]DATA!$H$822</definedName>
    <definedName name="shinsei_kanri05_JIMU_TOUROKU_KIKAN">[1]DATA!$H$823</definedName>
    <definedName name="shinsei_kanri05_KENSETUSI_NO">[1]DATA!$H$819</definedName>
    <definedName name="shinsei_kanri05_NAME">[1]DATA!$H$820</definedName>
    <definedName name="shinsei_kanri05_POST_CODE">[1]DATA!$H$826</definedName>
    <definedName name="shinsei_kanri05_SIKAKU">[1]DATA!$H$817</definedName>
    <definedName name="shinsei_kanri05_TEL">[1]DATA!$H$828</definedName>
    <definedName name="shinsei_kanri05_TOUROKU_KIKAN">[1]DATA!$H$818</definedName>
    <definedName name="shinsei_kanri06__address">[1]DATA!$H$842</definedName>
    <definedName name="shinsei_kanri06_JIMU_NAME">[1]DATA!$H$840</definedName>
    <definedName name="shinsei_kanri06_JIMU_NO">[1]DATA!$H$839</definedName>
    <definedName name="shinsei_kanri06_JIMU_SIKAKU">[1]DATA!$H$837</definedName>
    <definedName name="shinsei_kanri06_JIMU_TOUROKU_KIKAN">[1]DATA!$H$838</definedName>
    <definedName name="shinsei_kanri06_KENSETUSI_NO">[1]DATA!$H$834</definedName>
    <definedName name="shinsei_kanri06_NAME">[1]DATA!$H$835</definedName>
    <definedName name="shinsei_kanri06_POST_CODE">[1]DATA!$H$841</definedName>
    <definedName name="shinsei_kanri06_SIKAKU">[1]DATA!$H$832</definedName>
    <definedName name="shinsei_kanri06_TEL">[1]DATA!$H$843</definedName>
    <definedName name="shinsei_kanri06_TOUROKU_KIKAN">[1]DATA!$H$833</definedName>
    <definedName name="shinsei_kanri07__address">[1]DATA!$H$857</definedName>
    <definedName name="shinsei_kanri07_JIMU_NAME">[1]DATA!$H$855</definedName>
    <definedName name="shinsei_kanri07_JIMU_NO">[1]DATA!$H$854</definedName>
    <definedName name="shinsei_kanri07_JIMU_SIKAKU">[1]DATA!$H$852</definedName>
    <definedName name="shinsei_kanri07_JIMU_TOUROKU_KIKAN">[1]DATA!$H$853</definedName>
    <definedName name="shinsei_kanri07_KENSETUSI_NO">[1]DATA!$H$849</definedName>
    <definedName name="shinsei_kanri07_NAME">[1]DATA!$H$850</definedName>
    <definedName name="shinsei_kanri07_POST_CODE">[1]DATA!$H$856</definedName>
    <definedName name="shinsei_kanri07_SIKAKU">[1]DATA!$H$847</definedName>
    <definedName name="shinsei_kanri07_TEL">[1]DATA!$H$858</definedName>
    <definedName name="shinsei_kanri07_TOUROKU_KIKAN">[1]DATA!$H$848</definedName>
    <definedName name="shinsei_kanri08__address">[1]DATA!$H$872</definedName>
    <definedName name="shinsei_kanri08_JIMU_NAME">[1]DATA!$H$870</definedName>
    <definedName name="shinsei_kanri08_JIMU_NO">[1]DATA!$H$869</definedName>
    <definedName name="shinsei_kanri08_JIMU_SIKAKU">[1]DATA!$H$867</definedName>
    <definedName name="shinsei_kanri08_JIMU_TOUROKU_KIKAN">[1]DATA!$H$868</definedName>
    <definedName name="shinsei_kanri08_KENSETUSI_NO">[1]DATA!$H$864</definedName>
    <definedName name="shinsei_kanri08_NAME">[1]DATA!$H$865</definedName>
    <definedName name="shinsei_kanri08_POST_CODE">[1]DATA!$H$871</definedName>
    <definedName name="shinsei_kanri08_SIKAKU">[1]DATA!$H$862</definedName>
    <definedName name="shinsei_kanri08_TEL">[1]DATA!$H$873</definedName>
    <definedName name="shinsei_kanri08_TOUROKU_KIKAN">[1]DATA!$H$863</definedName>
    <definedName name="shinsei_kanri09__address">[1]DATA!$H$887</definedName>
    <definedName name="shinsei_kanri09_JIMU_NAME">[1]DATA!$H$885</definedName>
    <definedName name="shinsei_kanri09_JIMU_NO">[1]DATA!$H$884</definedName>
    <definedName name="shinsei_kanri09_JIMU_SIKAKU">[1]DATA!$H$882</definedName>
    <definedName name="shinsei_kanri09_JIMU_TOUROKU_KIKAN">[1]DATA!$H$883</definedName>
    <definedName name="shinsei_kanri09_KENSETUSI_NO">[1]DATA!$H$879</definedName>
    <definedName name="shinsei_kanri09_NAME">[1]DATA!$H$880</definedName>
    <definedName name="shinsei_kanri09_POST_CODE">[1]DATA!$H$886</definedName>
    <definedName name="shinsei_kanri09_SIKAKU">[1]DATA!$H$877</definedName>
    <definedName name="shinsei_kanri09_TEL">[1]DATA!$H$888</definedName>
    <definedName name="shinsei_kanri09_TOUROKU_KIKAN">[1]DATA!$H$878</definedName>
    <definedName name="shinsei_KANRI1__address">[1]DATA!$H$767</definedName>
    <definedName name="shinsei_KANRI1_JIMU_NAME">[1]DATA!$H$765</definedName>
    <definedName name="shinsei_KANRI1_JIMU_NO">[1]DATA!$H$764</definedName>
    <definedName name="shinsei_KANRI1_JIMU_SIKAKU">[1]DATA!$H$762</definedName>
    <definedName name="shinsei_KANRI1_JIMU_TOUROKU_KIKAN">[1]DATA!$H$763</definedName>
    <definedName name="shinsei_KANRI1_KENSETUSI_NO">[1]DATA!$H$759</definedName>
    <definedName name="shinsei_KANRI1_NAME">[1]DATA!$H$760</definedName>
    <definedName name="shinsei_KANRI1_POST_CODE">[1]DATA!$H$766</definedName>
    <definedName name="shinsei_KANRI1_SIKAKU">[1]DATA!$H$757</definedName>
    <definedName name="shinsei_KANRI1_TEL">[1]DATA!$H$768</definedName>
    <definedName name="shinsei_KANRI1_TOUROKU_KIKAN">[1]DATA!$H$758</definedName>
    <definedName name="shinsei_kanri10__address">[1]DATA!$H$902</definedName>
    <definedName name="shinsei_kanri10_JIMU_NAME">[1]DATA!$H$900</definedName>
    <definedName name="shinsei_kanri10_JIMU_NO">[1]DATA!$H$899</definedName>
    <definedName name="shinsei_kanri10_JIMU_SIKAKU">[1]DATA!$H$897</definedName>
    <definedName name="shinsei_kanri10_JIMU_TOUROKU_KIKAN">[1]DATA!$H$898</definedName>
    <definedName name="shinsei_kanri10_KENSETUSI_NO">[1]DATA!$H$894</definedName>
    <definedName name="shinsei_kanri10_NAME">[1]DATA!$H$895</definedName>
    <definedName name="shinsei_kanri10_POST_CODE">[1]DATA!$H$901</definedName>
    <definedName name="shinsei_kanri10_SIKAKU">[1]DATA!$H$892</definedName>
    <definedName name="shinsei_kanri10_TEL">[1]DATA!$H$903</definedName>
    <definedName name="shinsei_kanri10_TOUROKU_KIKAN">[1]DATA!$H$893</definedName>
    <definedName name="shinsei_kanri11__address">[1]DATA!$H$917</definedName>
    <definedName name="shinsei_kanri11_JIMU_NAME">[1]DATA!$H$915</definedName>
    <definedName name="shinsei_kanri11_JIMU_NO">[1]DATA!$H$914</definedName>
    <definedName name="shinsei_kanri11_JIMU_SIKAKU">[1]DATA!$H$912</definedName>
    <definedName name="shinsei_kanri11_JIMU_TOUROKU_KIKAN">[1]DATA!$H$913</definedName>
    <definedName name="shinsei_kanri11_KENSETUSI_NO">[1]DATA!$H$909</definedName>
    <definedName name="shinsei_kanri11_NAME">[1]DATA!$H$910</definedName>
    <definedName name="shinsei_kanri11_POST_CODE">[1]DATA!$H$916</definedName>
    <definedName name="shinsei_kanri11_SIKAKU">[1]DATA!$H$907</definedName>
    <definedName name="shinsei_kanri11_TEL">[1]DATA!$H$918</definedName>
    <definedName name="shinsei_kanri11_TOUROKU_KIKAN">[1]DATA!$H$908</definedName>
    <definedName name="shinsei_KANRI2__address">[1]DATA!$H$782</definedName>
    <definedName name="shinsei_KANRI2_JIMU_NAME">[1]DATA!$H$780</definedName>
    <definedName name="shinsei_KANRI2_JIMU_NO">[1]DATA!$H$779</definedName>
    <definedName name="shinsei_KANRI2_JIMU_SIKAKU">[1]DATA!$H$777</definedName>
    <definedName name="shinsei_KANRI2_JIMU_TOUROKU_KIKAN">[1]DATA!$H$778</definedName>
    <definedName name="shinsei_KANRI2_KENSETUSI_NO">[1]DATA!$H$774</definedName>
    <definedName name="shinsei_KANRI2_NAME">[1]DATA!$H$775</definedName>
    <definedName name="shinsei_KANRI2_POST_CODE">[1]DATA!$H$781</definedName>
    <definedName name="shinsei_KANRI2_SIKAKU">[1]DATA!$H$772</definedName>
    <definedName name="shinsei_KANRI2_TEL">[1]DATA!$H$783</definedName>
    <definedName name="shinsei_KANRI2_TOUROKU_KIKAN">[1]DATA!$H$773</definedName>
    <definedName name="shinsei_KANRI3__address">[1]DATA!$H$797</definedName>
    <definedName name="shinsei_KANRI3_JIMU_NAME">[1]DATA!$H$795</definedName>
    <definedName name="shinsei_KANRI3_JIMU_NO">[1]DATA!$H$794</definedName>
    <definedName name="shinsei_KANRI3_JIMU_SIKAKU">[1]DATA!$H$792</definedName>
    <definedName name="shinsei_KANRI3_JIMU_TOUROKU_KIKAN">[1]DATA!$H$793</definedName>
    <definedName name="shinsei_KANRI3_KENSETUSI_NO">[1]DATA!$H$789</definedName>
    <definedName name="shinsei_KANRI3_NAME">[1]DATA!$H$790</definedName>
    <definedName name="shinsei_KANRI3_POST_CODE">[1]DATA!$H$796</definedName>
    <definedName name="shinsei_KANRI3_SIKAKU">[1]DATA!$H$787</definedName>
    <definedName name="shinsei_KANRI3_TEL">[1]DATA!$H$798</definedName>
    <definedName name="shinsei_KANRI3_TOUROKU_KIKAN">[1]DATA!$H$788</definedName>
    <definedName name="shinsei_KANRYOU_KEIKA1_GOUKAKU_NO">[1]DATA!$H$1089</definedName>
    <definedName name="shinsei_KANRYOU_KEIKA1_KOUFU_DATE">[1]DATA!$H$1091</definedName>
    <definedName name="shinsei_KANRYOU_KEIKA1_KOUTEI">[1]DATA!$H$1093</definedName>
    <definedName name="shinsei_KENSA_NG_CAUSE">[1]DATA!$H$1770</definedName>
    <definedName name="shinsei_KENSA_RESULT">[1]DATA!$H$1360</definedName>
    <definedName name="shinsei_KENSAIN2_USER_ID">[3]DATA!$E$616</definedName>
    <definedName name="shinsei_KESSAI_OFFICE_ID__OFFICE_NAME">#REF!</definedName>
    <definedName name="shinsei_kouji">[1]DATA!$H$1013</definedName>
    <definedName name="shinsei_KOUJI_KANRYOU_DATE">[1]DATA!$H$1068</definedName>
    <definedName name="shinsei_KOUJI_TYAKUSYU_DATE">[3]DATA!$E$358</definedName>
    <definedName name="shinsei_KOUJI_YUKA_MENSEKI">[1]DATA!$H$1262</definedName>
    <definedName name="shinsei_KOUTEI1_TEXT">[3]DATA!$E$366</definedName>
    <definedName name="shinsei_KOUTEI2_TEXT">[3]DATA!$E$367</definedName>
    <definedName name="shinsei_KOUZOU_ROUTE2">[1]DATA!$H$1371</definedName>
    <definedName name="shinsei_KOUZOU_ROUTE2_KENSA_USER_ID">#REF!</definedName>
    <definedName name="shinsei_kuiki">#REF!</definedName>
    <definedName name="shinsei_NG_NOTIFY_BIKO">[1]DATA!$H$1721</definedName>
    <definedName name="shinsei_NG_NOTIFY_CAUSE">[1]DATA!$H$1720</definedName>
    <definedName name="shinsei_NG_NOTIFY_DATE">[1]DATA!$H$1716</definedName>
    <definedName name="shinsei_NG_NOTIFY_KENSA_DATE">[1]DATA!$H$1718</definedName>
    <definedName name="shinsei_NG_NOTIFY_LIMIT_DATE">[1]DATA!$H$1719</definedName>
    <definedName name="shinsei_NG_NOTIFY_USER_ID">[1]DATA!$H$1717</definedName>
    <definedName name="shinsei_NG_REPORT_DATE">[1]DATA!$H$1726</definedName>
    <definedName name="shinsei_NG1_NOTIFY_ID__NOTIFY_DOCNO">[1]DATA!$H$1722</definedName>
    <definedName name="shinsei_NG1_NOTIFY_ID__STRUCTNOTIFT_NOTIFT_DATE">[1]DATA!$H$1729</definedName>
    <definedName name="shinsei_NG1_NOTIFY_ID__STRUCTNOTIFT_NOTIFT_NO">[1]DATA!$H$1730</definedName>
    <definedName name="shinsei_NG1_NOTIFY_ID__STRUCTNOTIFT_TUIKA_DATE">[1]DATA!$H$1731</definedName>
    <definedName name="shinsei_NG1_NOTIFY_ID__STRUCTTUIKA_NOTIFT_DATE">[1]DATA!$H$1732</definedName>
    <definedName name="shinsei_NG2_NOTIFY_ID__KENSA_DATE">[1]DATA!$H$1738</definedName>
    <definedName name="shinsei_NG2_NOTIFY_ID__KENSAIN_USER_ID">[1]DATA!$H$1737</definedName>
    <definedName name="shinsei_NG2_NOTIFY_ID__LIMIT_DATE">[1]DATA!$H$1739</definedName>
    <definedName name="shinsei_NG2_NOTIFY_ID__NOTIFY_CAUSE">[1]DATA!$H$1740</definedName>
    <definedName name="shinsei_NG2_NOTIFY_ID__NOTIFY_DATE">[1]DATA!$H$1736</definedName>
    <definedName name="shinsei_NG2_NOTIFY_ID__NOTIFY_DOCNO">[1]DATA!$H$1742</definedName>
    <definedName name="shinsei_NG2_NOTIFY_ID__NOTIFY_NOTE">[1]DATA!$H$1741</definedName>
    <definedName name="shinsei_NG2_NOTIFY_ID__REPORT_DATE">[1]DATA!$H$1745</definedName>
    <definedName name="shinsei_NG3_NOTIFY_ID__KENSA_DATE">[1]DATA!$H$1751</definedName>
    <definedName name="shinsei_NG3_NOTIFY_ID__KENSAIN_USER_ID">[1]DATA!$H$1750</definedName>
    <definedName name="shinsei_NG3_NOTIFY_ID__LIMIT_DATE">[1]DATA!$H$1752</definedName>
    <definedName name="shinsei_NG3_NOTIFY_ID__NOTIFY_CAUSE">[1]DATA!$H$1753</definedName>
    <definedName name="shinsei_NG3_NOTIFY_ID__NOTIFY_DATE">[1]DATA!$H$1749</definedName>
    <definedName name="shinsei_NG3_NOTIFY_ID__NOTIFY_DOCNO">[1]DATA!$H$1755</definedName>
    <definedName name="shinsei_NG3_NOTIFY_ID__NOTIFY_NOTE">[1]DATA!$H$1754</definedName>
    <definedName name="shinsei_NG3_NOTIFY_ID__REPORT_DATE">[1]DATA!$H$1758</definedName>
    <definedName name="shinsei_NGX_NOTIFY_ID__KENSA_DATE">[1]DATA!$H$1764</definedName>
    <definedName name="shinsei_NGX_NOTIFY_ID__KENSAIN_USER_ID">[1]DATA!$H$1763</definedName>
    <definedName name="shinsei_NGX_NOTIFY_ID__NOTIFY_CAUSE">[1]DATA!$H$1765</definedName>
    <definedName name="shinsei_NGX_NOTIFY_ID__NOTIFY_DATE">[1]DATA!$H$1762</definedName>
    <definedName name="shinsei_NGX_NOTIFY_ID__NOTIFY_DOCNO">[1]DATA!$H$1767</definedName>
    <definedName name="shinsei_NGX_NOTIFY_ID__NOTIFY_NOTE">[1]DATA!$H$1766</definedName>
    <definedName name="shinsei_NGX_NOTIFY_ID__REPORT_DATE">[1]DATA!$H$1769</definedName>
    <definedName name="shinsei_NUSHI__address">[1]DATA!$H$285</definedName>
    <definedName name="shinsei_nushi_address">#REF!</definedName>
    <definedName name="shinsei_NUSHI_CORP">#REF!</definedName>
    <definedName name="shinsei_NUSHI_NAME">#REF!</definedName>
    <definedName name="shinsei_NUSHI_NAME_KANA">#REF!</definedName>
    <definedName name="shinsei_NUSHI_POST">#REF!</definedName>
    <definedName name="shinsei_NUSHI_POST_CODE">#REF!</definedName>
    <definedName name="shinsei_NUSHI_TEL">#REF!</definedName>
    <definedName name="shinsei_owner2">#REF!</definedName>
    <definedName name="shinsei_owner2__address">#REF!</definedName>
    <definedName name="shinsei_owner2_CORP">[1]DATA!$H$291</definedName>
    <definedName name="shinsei_owner2_NAME">[1]DATA!$H$294</definedName>
    <definedName name="shinsei_owner2_NAME_KANA">[1]DATA!$H$292</definedName>
    <definedName name="shinsei_owner2_POST">[1]DATA!$H$293</definedName>
    <definedName name="shinsei_owner2_POST_CODE">[1]DATA!$H$295</definedName>
    <definedName name="shinsei_owner2_TEL">[1]DATA!$H$297</definedName>
    <definedName name="shinsei_owner3">#REF!</definedName>
    <definedName name="shinsei_owner3__address">#REF!</definedName>
    <definedName name="shinsei_owner3_CORP">[1]DATA!$H$300</definedName>
    <definedName name="shinsei_owner3_NAME">[1]DATA!$H$303</definedName>
    <definedName name="shinsei_owner3_NAME_KANA">[1]DATA!$H$301</definedName>
    <definedName name="shinsei_owner3_POST">[1]DATA!$H$302</definedName>
    <definedName name="shinsei_owner3_POST_CODE">[1]DATA!$H$304</definedName>
    <definedName name="shinsei_owner3_TEL">[1]DATA!$H$306</definedName>
    <definedName name="shinsei_owner4">#REF!</definedName>
    <definedName name="shinsei_owner4__address">#REF!</definedName>
    <definedName name="shinsei_owner4_CORP">[1]DATA!$H$309</definedName>
    <definedName name="shinsei_owner4_NAME">[1]DATA!$H$312</definedName>
    <definedName name="shinsei_owner4_NAME_KANA">[1]DATA!$H$310</definedName>
    <definedName name="shinsei_owner4_POST">[1]DATA!$H$311</definedName>
    <definedName name="shinsei_owner4_POST_CODE">[1]DATA!$H$313</definedName>
    <definedName name="shinsei_owner4_TEL">[1]DATA!$H$315</definedName>
    <definedName name="shinsei_owner5">#REF!</definedName>
    <definedName name="shinsei_owner5__address">#REF!</definedName>
    <definedName name="shinsei_owner5_CORP">[1]DATA!$H$318</definedName>
    <definedName name="shinsei_owner5_NAME">[1]DATA!$H$321</definedName>
    <definedName name="shinsei_owner5_NAME_KANA">[1]DATA!$H$319</definedName>
    <definedName name="shinsei_owner5_POST">[1]DATA!$H$320</definedName>
    <definedName name="shinsei_owner5_POST_CODE">[1]DATA!$H$322</definedName>
    <definedName name="shinsei_owner5_TEL">[1]DATA!$H$324</definedName>
    <definedName name="shinsei_owner6">#REF!</definedName>
    <definedName name="shinsei_owner6__address">#REF!</definedName>
    <definedName name="shinsei_owner6_CORP">[1]DATA!$H$327</definedName>
    <definedName name="shinsei_owner6_NAME">[1]DATA!$H$330</definedName>
    <definedName name="shinsei_owner6_NAME_KANA">[1]DATA!$H$328</definedName>
    <definedName name="shinsei_owner6_POST">[1]DATA!$H$329</definedName>
    <definedName name="shinsei_owner6_POST_CODE">[1]DATA!$H$331</definedName>
    <definedName name="shinsei_owner6_TEL">[1]DATA!$H$333</definedName>
    <definedName name="shinsei_owner7__address">[1]DATA!$H$341</definedName>
    <definedName name="shinsei_owner7_CORP">[1]DATA!$H$336</definedName>
    <definedName name="shinsei_owner7_NAME">[1]DATA!$H$339</definedName>
    <definedName name="shinsei_owner7_NAME_KANA">[1]DATA!$H$337</definedName>
    <definedName name="shinsei_owner7_POST">[1]DATA!$H$338</definedName>
    <definedName name="shinsei_owner7_POST_CODE">[1]DATA!$H$340</definedName>
    <definedName name="shinsei_owner7_TEL">[1]DATA!$H$342</definedName>
    <definedName name="shinsei_owner8__address">[1]DATA!$H$350</definedName>
    <definedName name="shinsei_owner8_CORP">[1]DATA!$H$345</definedName>
    <definedName name="shinsei_owner8_NAME">[1]DATA!$H$348</definedName>
    <definedName name="shinsei_owner8_NAME_KANA">[1]DATA!$H$346</definedName>
    <definedName name="shinsei_owner8_POST">[1]DATA!$H$347</definedName>
    <definedName name="shinsei_owner8_POST_CODE">[1]DATA!$H$349</definedName>
    <definedName name="shinsei_owner8_TEL">[1]DATA!$H$351</definedName>
    <definedName name="shinsei_owner9__address">[1]DATA!$H$359</definedName>
    <definedName name="shinsei_owner9_CORP">[1]DATA!$H$354</definedName>
    <definedName name="shinsei_owner9_NAME">[1]DATA!$H$357</definedName>
    <definedName name="shinsei_owner9_NAME_KANA">[1]DATA!$H$355</definedName>
    <definedName name="shinsei_owner9_POST">[1]DATA!$H$356</definedName>
    <definedName name="shinsei_owner9_POST_CODE">[1]DATA!$H$358</definedName>
    <definedName name="shinsei_owner9_TEL">[1]DATA!$H$360</definedName>
    <definedName name="shinsei_PREF_OFFICE_FLAG">[1]DATA!$H$169</definedName>
    <definedName name="shinsei_PROVO_DATE">#REF!</definedName>
    <definedName name="shinsei_PROVO_NO">#REF!</definedName>
    <definedName name="shinsei_PROVO_TANTO_USER_ID">[1]DATA!$H$46</definedName>
    <definedName name="shinsei_PROVO_TORISAGE_DATE">#REF!</definedName>
    <definedName name="shinsei_PURIFIER_TANK_APPLY_FLAG">#REF!</definedName>
    <definedName name="shinsei_PURIFIER_TANK_APPLY_FLAG__umu">#REF!</definedName>
    <definedName name="shinsei_PURIFIER_TANK_FLAG">#REF!</definedName>
    <definedName name="shinsei_REPORT_DEST_DEPART_NAME">#REF!</definedName>
    <definedName name="shinsei_REPORT_DEST_FAX">[1]DATA!$H$137</definedName>
    <definedName name="shinsei_REPORT_DEST_GYOUSEI_KIND">[1]dDATA_cst!$I$54</definedName>
    <definedName name="shinsei_REPORT_DEST_GYOUSEI_KIND__base">[1]dDATA_cst!$I$50</definedName>
    <definedName name="shinsei_REPORT_DEST_GYOUSEI_KIND__base_point">[1]dDATA_cst!$F$62</definedName>
    <definedName name="shinsei_REPORT_DEST_GYOUSEI_KIND__case1">[1]dDATA_cst!$I$52</definedName>
    <definedName name="shinsei_REPORT_DEST_GYOUSEI_NAME">[1]DATA!$H$139</definedName>
    <definedName name="shinsei_REPORT_DEST_KIND">[1]DATA!$H$132</definedName>
    <definedName name="shinsei_REPORT_DEST_NAME">#REF!</definedName>
    <definedName name="shinsei_REPORT_DEST_SYUJI_NAME">[1]DATA!$H$138</definedName>
    <definedName name="shinsei_REPORT_HITUYOU_JIKOU">[3]DATA!$E$582</definedName>
    <definedName name="shinsei_SEKKEI__address">[1]DATA!$H$568</definedName>
    <definedName name="shinsei_sekkei_address">#REF!</definedName>
    <definedName name="shinsei_SEKKEI_DOC">#REF!</definedName>
    <definedName name="shinsei_SEKKEI_JIMU_NAME">#REF!</definedName>
    <definedName name="shinsei_SEKKEI_JIMU_NO">[1]DATA!$H$565</definedName>
    <definedName name="shinsei_sekkei_jimu_sikaku">#REF!</definedName>
    <definedName name="shinsei_SEKKEI_JIMU_TOUROKU_KIKAN">[1]DATA!$H$564</definedName>
    <definedName name="shinsei_SEKKEI_KENSETUSI_NO">[1]DATA!$H$560</definedName>
    <definedName name="shinsei_SEKKEI_NAME">#REF!</definedName>
    <definedName name="shinsei_SEKKEI_POST_CODE">#REF!</definedName>
    <definedName name="shinsei_SEKKEI_REGIST_DATE">#REF!</definedName>
    <definedName name="shinsei_sekkei_sikaku">#REF!</definedName>
    <definedName name="shinsei_SEKKEI_TEL">#REF!</definedName>
    <definedName name="shinsei_SEKKEI_TOUROKU_KIKAN">[1]DATA!$H$559</definedName>
    <definedName name="shinsei_sekkei04__address">[1]DATA!$H$631</definedName>
    <definedName name="shinsei_sekkei04_JIMU_NAME">[1]DATA!$H$629</definedName>
    <definedName name="shinsei_sekkei04_JIMU_NO">[1]DATA!$H$628</definedName>
    <definedName name="shinsei_sekkei04_JIMU_SIKAKU">[1]DATA!$H$626</definedName>
    <definedName name="shinsei_sekkei04_JIMU_TOUROKU_KIKAN">[1]DATA!$H$627</definedName>
    <definedName name="shinsei_sekkei04_KENSETUSI_NO">[1]DATA!$H$623</definedName>
    <definedName name="shinsei_sekkei04_NAME">[1]DATA!$H$624</definedName>
    <definedName name="shinsei_sekkei04_POST_CODE">[1]DATA!$H$630</definedName>
    <definedName name="shinsei_sekkei04_SIKAKU">[1]DATA!$H$621</definedName>
    <definedName name="shinsei_sekkei04_TEL">[1]DATA!$H$632</definedName>
    <definedName name="shinsei_sekkei04_TOUROKU_KIKAN">[1]DATA!$H$622</definedName>
    <definedName name="shinsei_sekkei05__address">[1]DATA!$H$646</definedName>
    <definedName name="shinsei_sekkei05_JIMU_NAME">[1]DATA!$H$644</definedName>
    <definedName name="shinsei_sekkei05_JIMU_NO">[1]DATA!$H$643</definedName>
    <definedName name="shinsei_sekkei05_JIMU_SIKAKU">[1]DATA!$H$641</definedName>
    <definedName name="shinsei_sekkei05_JIMU_TOUROKU_KIKAN">[1]DATA!$H$642</definedName>
    <definedName name="shinsei_sekkei05_KENSETUSI_NO">[1]DATA!$H$638</definedName>
    <definedName name="shinsei_sekkei05_NAME">[1]DATA!$H$639</definedName>
    <definedName name="shinsei_sekkei05_POST_CODE">[1]DATA!$H$645</definedName>
    <definedName name="shinsei_sekkei05_SIKAKU">[1]DATA!$H$636</definedName>
    <definedName name="shinsei_sekkei05_TEL">[1]DATA!$H$647</definedName>
    <definedName name="shinsei_sekkei05_TOUROKU_KIKAN">[1]DATA!$H$637</definedName>
    <definedName name="shinsei_sekkei06__address">[1]DATA!$H$661</definedName>
    <definedName name="shinsei_sekkei06_JIMU_NAME">[1]DATA!$H$659</definedName>
    <definedName name="shinsei_sekkei06_JIMU_NO">[1]DATA!$H$658</definedName>
    <definedName name="shinsei_sekkei06_JIMU_SIKAKU">[1]DATA!$H$656</definedName>
    <definedName name="shinsei_sekkei06_JIMU_TOUROKU_KIKAN">[1]DATA!$H$657</definedName>
    <definedName name="shinsei_sekkei06_KENSETUSI_NO">[1]DATA!$H$653</definedName>
    <definedName name="shinsei_sekkei06_NAME">[1]DATA!$H$654</definedName>
    <definedName name="shinsei_sekkei06_POST_CODE">[1]DATA!$H$660</definedName>
    <definedName name="shinsei_sekkei06_SIKAKU">[1]DATA!$H$651</definedName>
    <definedName name="shinsei_sekkei06_TEL">[1]DATA!$H$662</definedName>
    <definedName name="shinsei_sekkei06_TOUROKU_KIKAN">[1]DATA!$H$652</definedName>
    <definedName name="shinsei_sekkei07__address">[1]DATA!$H$676</definedName>
    <definedName name="shinsei_sekkei07_JIMU_NAME">[1]DATA!$H$674</definedName>
    <definedName name="shinsei_sekkei07_JIMU_NO">[1]DATA!$H$673</definedName>
    <definedName name="shinsei_sekkei07_JIMU_SIKAKU">[1]DATA!$H$671</definedName>
    <definedName name="shinsei_sekkei07_JIMU_TOUROKU_KIKAN">[1]DATA!$H$672</definedName>
    <definedName name="shinsei_sekkei07_KENSETUSI_NO">[1]DATA!$H$668</definedName>
    <definedName name="shinsei_sekkei07_NAME">[1]DATA!$H$669</definedName>
    <definedName name="shinsei_sekkei07_POST_CODE">[1]DATA!$H$675</definedName>
    <definedName name="shinsei_sekkei07_SIKAKU">[1]DATA!$H$666</definedName>
    <definedName name="shinsei_sekkei07_TEL">[1]DATA!$H$677</definedName>
    <definedName name="shinsei_sekkei07_TOUROKU_KIKAN">[1]DATA!$H$667</definedName>
    <definedName name="shinsei_sekkei08__address">[1]DATA!$H$691</definedName>
    <definedName name="shinsei_sekkei08_JIMU_NAME">[1]DATA!$H$689</definedName>
    <definedName name="shinsei_sekkei08_JIMU_NO">[1]DATA!$H$688</definedName>
    <definedName name="shinsei_sekkei08_JIMU_SIKAKU">[1]DATA!$H$686</definedName>
    <definedName name="shinsei_sekkei08_JIMU_TOUROKU_KIKAN">[1]DATA!$H$687</definedName>
    <definedName name="shinsei_sekkei08_KENSETUSI_NO">[1]DATA!$H$683</definedName>
    <definedName name="shinsei_sekkei08_NAME">[1]DATA!$H$684</definedName>
    <definedName name="shinsei_sekkei08_POST_CODE">[1]DATA!$H$690</definedName>
    <definedName name="shinsei_sekkei08_SIKAKU">[1]DATA!$H$681</definedName>
    <definedName name="shinsei_sekkei08_TEL">[1]DATA!$H$692</definedName>
    <definedName name="shinsei_sekkei08_TOUROKU_KIKAN">[1]DATA!$H$682</definedName>
    <definedName name="shinsei_sekkei09__address">[1]DATA!$H$706</definedName>
    <definedName name="shinsei_sekkei09_JIMU_NAME">[1]DATA!$H$704</definedName>
    <definedName name="shinsei_sekkei09_JIMU_NO">[1]DATA!$H$703</definedName>
    <definedName name="shinsei_sekkei09_JIMU_SIKAKU">[1]DATA!$H$701</definedName>
    <definedName name="shinsei_sekkei09_JIMU_TOUROKU_KIKAN">[1]DATA!$H$702</definedName>
    <definedName name="shinsei_sekkei09_KENSETUSI_NO">[1]DATA!$H$698</definedName>
    <definedName name="shinsei_sekkei09_NAME">[1]DATA!$H$699</definedName>
    <definedName name="shinsei_sekkei09_POST_CODE">[1]DATA!$H$705</definedName>
    <definedName name="shinsei_sekkei09_SIKAKU">[1]DATA!$H$696</definedName>
    <definedName name="shinsei_sekkei09_TEL">[1]DATA!$H$707</definedName>
    <definedName name="shinsei_sekkei09_TOUROKU_KIKAN">[1]DATA!$H$697</definedName>
    <definedName name="shinsei_SEKKEI1__address">[1]DATA!$H$586</definedName>
    <definedName name="shinsei_SEKKEI1_JIMU_NAME">[1]DATA!$H$584</definedName>
    <definedName name="shinsei_SEKKEI1_JIMU_NO">[1]DATA!$H$583</definedName>
    <definedName name="shinsei_SEKKEI1_JIMU_SIKAKU">[1]DATA!$H$581</definedName>
    <definedName name="shinsei_SEKKEI1_JIMU_TOUROKU_KIKAN">[1]DATA!$H$582</definedName>
    <definedName name="shinsei_SEKKEI1_KENSETUSI_NO">[1]DATA!$H$578</definedName>
    <definedName name="shinsei_SEKKEI1_NAME">[1]DATA!$H$579</definedName>
    <definedName name="shinsei_SEKKEI1_POST_CODE">[1]DATA!$H$585</definedName>
    <definedName name="shinsei_SEKKEI1_SIKAKU">[1]DATA!$H$576</definedName>
    <definedName name="shinsei_SEKKEI1_TEL">[1]DATA!$H$587</definedName>
    <definedName name="shinsei_SEKKEI1_TOUROKU_KIKAN">[1]DATA!$H$577</definedName>
    <definedName name="shinsei_sekkei10__address">[1]DATA!$H$721</definedName>
    <definedName name="shinsei_sekkei10_JIMU_NAME">[1]DATA!$H$719</definedName>
    <definedName name="shinsei_sekkei10_JIMU_NO">[1]DATA!$H$718</definedName>
    <definedName name="shinsei_sekkei10_JIMU_SIKAKU">[1]DATA!$H$716</definedName>
    <definedName name="shinsei_sekkei10_JIMU_TOUROKU_KIKAN">[1]DATA!$H$717</definedName>
    <definedName name="shinsei_sekkei10_KENSETUSI_NO">[1]DATA!$H$713</definedName>
    <definedName name="shinsei_sekkei10_NAME">[1]DATA!$H$714</definedName>
    <definedName name="shinsei_sekkei10_POST_CODE">[1]DATA!$H$720</definedName>
    <definedName name="shinsei_sekkei10_SIKAKU">[1]DATA!$H$711</definedName>
    <definedName name="shinsei_sekkei10_TEL">[1]DATA!$H$722</definedName>
    <definedName name="shinsei_sekkei10_TOUROKU_KIKAN">[1]DATA!$H$712</definedName>
    <definedName name="shinsei_sekkei11__address">[1]DATA!$H$736</definedName>
    <definedName name="shinsei_sekkei11_JIMU_NAME">[1]DATA!$H$734</definedName>
    <definedName name="shinsei_sekkei11_JIMU_NO">[1]DATA!$H$733</definedName>
    <definedName name="shinsei_sekkei11_JIMU_SIKAKU">[1]DATA!$H$731</definedName>
    <definedName name="shinsei_sekkei11_JIMU_TOUROKU_KIKAN">[1]DATA!$H$732</definedName>
    <definedName name="shinsei_sekkei11_KENSETUSI_NO">[1]DATA!$H$728</definedName>
    <definedName name="shinsei_sekkei11_NAME">[1]DATA!$H$729</definedName>
    <definedName name="shinsei_sekkei11_POST_CODE">[1]DATA!$H$735</definedName>
    <definedName name="shinsei_sekkei11_SIKAKU">[1]DATA!$H$726</definedName>
    <definedName name="shinsei_sekkei11_TEL">[1]DATA!$H$737</definedName>
    <definedName name="shinsei_sekkei11_TOUROKU_KIKAN">[1]DATA!$H$727</definedName>
    <definedName name="shinsei_SEKKEI2__address">[1]DATA!$H$601</definedName>
    <definedName name="shinsei_SEKKEI2_JIMU_NAME">[1]DATA!$H$599</definedName>
    <definedName name="shinsei_SEKKEI2_JIMU_NO">[1]DATA!$H$598</definedName>
    <definedName name="shinsei_SEKKEI2_JIMU_SIKAKU">[1]DATA!$H$596</definedName>
    <definedName name="shinsei_SEKKEI2_JIMU_TOUROKU_KIKAN">[1]DATA!$H$597</definedName>
    <definedName name="shinsei_SEKKEI2_KENSETUSI_NO">[1]DATA!$H$593</definedName>
    <definedName name="shinsei_SEKKEI2_NAME">[1]DATA!$H$594</definedName>
    <definedName name="shinsei_SEKKEI2_POST_CODE">[1]DATA!$H$600</definedName>
    <definedName name="shinsei_SEKKEI2_SIKAKU">[1]DATA!$H$591</definedName>
    <definedName name="shinsei_SEKKEI2_TEL">[1]DATA!$H$602</definedName>
    <definedName name="shinsei_SEKKEI2_TOUROKU_KIKAN">[1]DATA!$H$592</definedName>
    <definedName name="shinsei_SEKKEI3__address">[1]DATA!$H$616</definedName>
    <definedName name="shinsei_SEKKEI3_JIMU_NAME">[1]DATA!$H$614</definedName>
    <definedName name="shinsei_SEKKEI3_JIMU_NO">[1]DATA!$H$613</definedName>
    <definedName name="shinsei_SEKKEI3_JIMU_SIKAKU">[1]DATA!$H$611</definedName>
    <definedName name="shinsei_SEKKEI3_JIMU_TOUROKU_KIKAN">[1]DATA!$H$612</definedName>
    <definedName name="shinsei_SEKKEI3_KENSETUSI_NO">[1]DATA!$H$608</definedName>
    <definedName name="shinsei_SEKKEI3_NAME">[1]DATA!$H$609</definedName>
    <definedName name="shinsei_SEKKEI3_POST_CODE">[1]DATA!$H$615</definedName>
    <definedName name="shinsei_SEKKEI3_SIKAKU">[1]DATA!$H$606</definedName>
    <definedName name="shinsei_SEKKEI3_TEL">[1]DATA!$H$617</definedName>
    <definedName name="shinsei_SEKKEI3_TOUROKU_KIKAN">[1]DATA!$H$607</definedName>
    <definedName name="shinsei_SEKOU__address">[1]DATA!$H$925</definedName>
    <definedName name="shinsei_sekou_address">#REF!</definedName>
    <definedName name="shinsei_SEKOU_JIMU_NAME">#REF!</definedName>
    <definedName name="shinsei_SEKOU_JIMU_NO">[1]DATA!$H$923</definedName>
    <definedName name="shinsei_sekou_jimu_sikaku">#REF!</definedName>
    <definedName name="shinsei_SEKOU_JIMU_TOUROKU_KIKAN">[1]DATA!$H$922</definedName>
    <definedName name="shinsei_SEKOU_NAME">#REF!</definedName>
    <definedName name="shinsei_SEKOU_POST_CODE">#REF!</definedName>
    <definedName name="shinsei_SEKOU_REGIST_DATE">#REF!</definedName>
    <definedName name="shinsei_SEKOU_TEL">#REF!</definedName>
    <definedName name="shinsei_sekou2__address">[1]DATA!$H$934</definedName>
    <definedName name="shinsei_sekou2_ADDRESS">[1]DATA!$H$935</definedName>
    <definedName name="shinsei_sekou2_JIMU_NAME">[1]DATA!$H$933</definedName>
    <definedName name="shinsei_sekou2_JIMU_NO">[1]DATA!$H$932</definedName>
    <definedName name="shinsei_sekou2_JIMU_TOUROKU_KIKAN">[1]DATA!$H$931</definedName>
    <definedName name="shinsei_sekou2_NAME">[1]DATA!$H$930</definedName>
    <definedName name="shinsei_sekou2_TEL">[1]DATA!$H$936</definedName>
    <definedName name="shinsei_sekou3__address">[1]DATA!$H$943</definedName>
    <definedName name="shinsei_sekou3_ADDRESS">[1]DATA!$H$944</definedName>
    <definedName name="shinsei_sekou3_JIMU_NAME">[1]DATA!$H$942</definedName>
    <definedName name="shinsei_sekou3_JIMU_NO">[1]DATA!$H$941</definedName>
    <definedName name="shinsei_sekou3_JIMU_TOUROKU_KIKAN">[1]DATA!$H$940</definedName>
    <definedName name="shinsei_sekou3_NAME">[1]DATA!$H$939</definedName>
    <definedName name="shinsei_sekou3_TEL">[1]DATA!$H$945</definedName>
    <definedName name="shinsei_sekou4__address">[1]DATA!$H$952</definedName>
    <definedName name="shinsei_sekou4_ADDRESS">[1]DATA!$H$953</definedName>
    <definedName name="shinsei_sekou4_JIMU_NAME">[1]DATA!$H$951</definedName>
    <definedName name="shinsei_sekou4_JIMU_NO">[1]DATA!$H$950</definedName>
    <definedName name="shinsei_sekou4_JIMU_TOUROKU_KIKAN">[1]DATA!$H$949</definedName>
    <definedName name="shinsei_sekou4_NAME">[1]DATA!$H$948</definedName>
    <definedName name="shinsei_sekou4_TEL">[1]DATA!$H$954</definedName>
    <definedName name="shinsei_sekou5__address">[1]DATA!$H$961</definedName>
    <definedName name="shinsei_sekou5_ADDRESS">[1]DATA!$H$962</definedName>
    <definedName name="shinsei_sekou5_JIMU_NAME">[1]DATA!$H$960</definedName>
    <definedName name="shinsei_sekou5_JIMU_NO">[1]DATA!$H$959</definedName>
    <definedName name="shinsei_sekou5_JIMU_TOUROKU_KIKAN">[1]DATA!$H$958</definedName>
    <definedName name="shinsei_sekou5_NAME">[1]DATA!$H$957</definedName>
    <definedName name="shinsei_sekou5_TEL">[1]DATA!$H$963</definedName>
    <definedName name="shinsei_sekou6__address">[1]DATA!$H$970</definedName>
    <definedName name="shinsei_sekou6_ADDRESS">[1]DATA!$H$971</definedName>
    <definedName name="shinsei_sekou6_JIMU_NAME">[1]DATA!$H$969</definedName>
    <definedName name="shinsei_sekou6_JIMU_NO">[1]DATA!$H$968</definedName>
    <definedName name="shinsei_sekou6_JIMU_TOUROKU_KIKAN">[1]DATA!$H$967</definedName>
    <definedName name="shinsei_sekou6_NAME">[1]DATA!$H$966</definedName>
    <definedName name="shinsei_sekou6_TEL">[1]DATA!$H$972</definedName>
    <definedName name="shinsei_SEPTICTANK_KOUZOU_SYURUI">[1]DATA!$H$1177</definedName>
    <definedName name="shinsei_SETUBI__address">#REF!</definedName>
    <definedName name="shinsei_SETUBI_COMPANY">#REF!</definedName>
    <definedName name="shinsei_SETUBI_DOC">#REF!</definedName>
    <definedName name="shinsei_SETUBI_NAME">#REF!</definedName>
    <definedName name="shinsei_SETUBI_POST_CODE">#REF!</definedName>
    <definedName name="shinsei_SETUBI_REGIST_NO">#REF!</definedName>
    <definedName name="shinsei_SETUBI_TEL">#REF!</definedName>
    <definedName name="shinsei_STR_1ST_USER_ID">[1]DATA!$H$48</definedName>
    <definedName name="shinsei_STR_2ND_USER_ID">[1]DATA!$H$49</definedName>
    <definedName name="shinsei_STR_ACCEPT_DATE">#REF!</definedName>
    <definedName name="shinsei_STR_CALC_BOOK_FLAG">#REF!</definedName>
    <definedName name="shinsei_STR_EXCEEDED_DATE">[1]DATA!$H$1436</definedName>
    <definedName name="shinsei_STR_EXCEEDED_ISSUE_DATE">[3]DATA!$E$482</definedName>
    <definedName name="shinsei_STR_SEKKEI___address">[1]DATA_StructuralCalc!$H$26</definedName>
    <definedName name="shinsei_STR_SEKKEI_EMAIL">[1]DATA_StructuralCalc!$H$27</definedName>
    <definedName name="shinsei_STR_SEKKEI_FAX">[1]DATA_StructuralCalc!$H$29</definedName>
    <definedName name="shinsei_STR_SEKKEI_JIMU_NAME">[1]DATA_StructuralCalc!$H$24</definedName>
    <definedName name="shinsei_STR_SEKKEI_NAME">[1]DATA_StructuralCalc!$H$25</definedName>
    <definedName name="shinsei_STR_SEKKEI_TEL">[1]DATA_StructuralCalc!$H$28</definedName>
    <definedName name="shinsei_STR_SEND_DATE">#REF!</definedName>
    <definedName name="shinsei_STR_SHINSEI_TOWERS">[1]DATA!$H$1425</definedName>
    <definedName name="shinsei_STR_TOTAL_CHARGE">[1]DATA_fee_detail!$G$25</definedName>
    <definedName name="shinsei_STRIRAI_DATE">[1]DATA!$H$1433</definedName>
    <definedName name="shinsei_STRIRAI_DOCNO">[1]DATA_StructuralCalc!$H$48</definedName>
    <definedName name="shinsei_STRIRAI_TEKIHAN_ACCEPT_DATE">[1]DATA_StructuralCalc!$H$50</definedName>
    <definedName name="shinsei_STRIRAI_TEKIHAN_ACCEPT_NO">[1]DATA_StructuralCalc!$H$51</definedName>
    <definedName name="shinsei_STRIRAI_TEKIHAN_LAST_NO">[1]DATA_StructuralCalc!$H$53</definedName>
    <definedName name="shinsei_STRPROVO_IRAIYOTEI_DATE">[1]DATA_StructuralCalc!$H$38</definedName>
    <definedName name="shinsei_STRPROVO_NOTE">[1]DATA_StructuralCalc!$H$43</definedName>
    <definedName name="shinsei_STRPROVO_NOTIFY_DATE">[1]DATA!$H$1432</definedName>
    <definedName name="shinsei_STRPROVO_SEIGEN_BESSI">[1]DATA_StructuralCalc!$H$41</definedName>
    <definedName name="shinsei_STRPROVO_SEIGEN_MITEI">[1]DATA_StructuralCalc!$H$42</definedName>
    <definedName name="shinsei_STRTORISAGE_CAUSE">[1]DATA_StructuralCalc!$H$67</definedName>
    <definedName name="shinsei_STRTORISAGE_TEISYUTU_DATE">[1]DATA!$H$1437</definedName>
    <definedName name="shinsei_strtower01_BUILD_KUBUN_TEXT">[1]DATA_StructuralCalc!$H$191</definedName>
    <definedName name="shinsei_strtower01_CHARGE">[1]DATA_StructuralCalc!$H$293</definedName>
    <definedName name="shinsei_strtower01_CHARGE_KEISAN_NOTE">[1]DATA_StructuralCalc!$H$298</definedName>
    <definedName name="shinsei_strtower01_CHARGE_SANTEI_MENSEKI">[1]DATA_StructuralCalc!$H$297</definedName>
    <definedName name="shinsei_strtower01_CHARGE_TOTAL">[1]DATA_StructuralCalc!$H$296</definedName>
    <definedName name="shinsei_strtower01_CHARGE_WARIMASHI">[1]DATA_StructuralCalc!$H$295</definedName>
    <definedName name="shinsei_strtower01_DISK_FLAG">[1]DATA_StructuralCalc!$H$292</definedName>
    <definedName name="shinsei_strtower01_JUDGE">[1]DATA_StructuralCalc!$H$166</definedName>
    <definedName name="shinsei_strtower01_KAISU_TIJYOU">[1]DATA_StructuralCalc!$H$187</definedName>
    <definedName name="shinsei_strtower01_KAISU_TIKA">[1]DATA_StructuralCalc!$H$188</definedName>
    <definedName name="shinsei_strtower01_KAISU_TOUYA">[1]DATA_StructuralCalc!$H$189</definedName>
    <definedName name="shinsei_strtower01_KEISAN_X_ROUTE">[1]DATA_StructuralCalc!$H$300</definedName>
    <definedName name="shinsei_strtower01_KEISAN_Y_ROUTE">[1]DATA_StructuralCalc!$H$301</definedName>
    <definedName name="shinsei_strtower01_KOUJI_TEXT">[1]DATA_StructuralCalc!$H$168</definedName>
    <definedName name="shinsei_strtower01_KOUZOU_KEISAN_TEXT">[1]DATA_StructuralCalc!$H$176</definedName>
    <definedName name="shinsei_strtower01_KOUZOU_TEXT">[1]DATA_StructuralCalc!$H$174</definedName>
    <definedName name="shinsei_strtower01_MAX_NOKI_TAKASA">[1]DATA_StructuralCalc!$H$185</definedName>
    <definedName name="shinsei_strtower01_MAX_TAKASA">[1]DATA_StructuralCalc!$H$184</definedName>
    <definedName name="shinsei_strtower01_MENJYO_TEXT">[1]DATA_StructuralCalc!$H$194</definedName>
    <definedName name="shinsei_strtower01_MENSEKI">[1]DATA_StructuralCalc!$H$182</definedName>
    <definedName name="shinsei_strtower01_prgo01_MAKER_NAME">[1]DATA_StructuralCalc!$H$207</definedName>
    <definedName name="shinsei_strtower01_prgo01_NAME">[1]DATA_StructuralCalc!$H$202</definedName>
    <definedName name="shinsei_strtower01_prgo01_NINTEI_DATE">[1]DATA_StructuralCalc!$H$206</definedName>
    <definedName name="shinsei_strtower01_prgo01_NINTEI_NO">[1]DATA_StructuralCalc!$H$205</definedName>
    <definedName name="shinsei_strtower01_prgo01_VER">[1]DATA_StructuralCalc!$H$203</definedName>
    <definedName name="shinsei_strtower01_prgo02_MAKER_NAME">[1]DATA_StructuralCalc!$H$228</definedName>
    <definedName name="shinsei_strtower01_prgo02_NAME">[1]DATA_StructuralCalc!$H$223</definedName>
    <definedName name="shinsei_strtower01_prgo02_NINTEI_DATE">[1]DATA_StructuralCalc!$H$227</definedName>
    <definedName name="shinsei_strtower01_prgo02_NINTEI_NO">[1]DATA_StructuralCalc!$H$226</definedName>
    <definedName name="shinsei_strtower01_prgo02_VER">[1]DATA_StructuralCalc!$H$224</definedName>
    <definedName name="shinsei_strtower01_prgo03_MAKER_NAME">[1]DATA_StructuralCalc!$H$243</definedName>
    <definedName name="shinsei_strtower01_prgo03_NAME">[1]DATA_StructuralCalc!$H$238</definedName>
    <definedName name="shinsei_strtower01_prgo03_NINTEI_DATE">[1]DATA_StructuralCalc!$H$242</definedName>
    <definedName name="shinsei_strtower01_prgo03_NINTEI_NO">[1]DATA_StructuralCalc!$H$241</definedName>
    <definedName name="shinsei_strtower01_prgo03_VER">[1]DATA_StructuralCalc!$H$239</definedName>
    <definedName name="shinsei_strtower01_prgo04_MAKER_NAME">[1]DATA_StructuralCalc!$H$258</definedName>
    <definedName name="shinsei_strtower01_prgo04_NAME">[1]DATA_StructuralCalc!$H$253</definedName>
    <definedName name="shinsei_strtower01_prgo04_NINTEI_DATE">[1]DATA_StructuralCalc!$H$257</definedName>
    <definedName name="shinsei_strtower01_prgo04_NINTEI_NO">[1]DATA_StructuralCalc!$H$256</definedName>
    <definedName name="shinsei_strtower01_prgo04_VER">[1]DATA_StructuralCalc!$H$254</definedName>
    <definedName name="shinsei_strtower01_prgo05_MAKER_NAME">[1]DATA_StructuralCalc!$H$273</definedName>
    <definedName name="shinsei_strtower01_prgo05_NAME">[1]DATA_StructuralCalc!$H$268</definedName>
    <definedName name="shinsei_strtower01_prgo05_NINTEI_DATE">[1]DATA_StructuralCalc!$H$272</definedName>
    <definedName name="shinsei_strtower01_prgo05_NINTEI_NO">[1]DATA_StructuralCalc!$H$271</definedName>
    <definedName name="shinsei_strtower01_prgo05_VER">[1]DATA_StructuralCalc!$H$269</definedName>
    <definedName name="shinsei_strtower01_PROGRAM_KIND">[1]DATA_StructuralCalc!$H$195</definedName>
    <definedName name="shinsei_strtower01_PROGRAM_KIND__hyouka__box">[1]DATA_StructuralCalc!$H$199</definedName>
    <definedName name="shinsei_strtower01_PROGRAM_KIND__nintei__box">[1]DATA_StructuralCalc!$H$198</definedName>
    <definedName name="shinsei_strtower01_PROGRAM_KIND__sonota__box">[1]DATA_StructuralCalc!$H$200</definedName>
    <definedName name="shinsei_strtower01_PROGRAM_KIND_SONOTA">[1]DATA_StructuralCalc!$H$303</definedName>
    <definedName name="shinsei_strtower01_REI80_2_KOKUJI_TEXT">[1]DATA_StructuralCalc!$H$196</definedName>
    <definedName name="shinsei_strtower01_STR_TOWER_NAME">[1]DATA_StructuralCalc!$H$165</definedName>
    <definedName name="shinsei_strtower01_STR_TOWER_NO">[1]DATA_StructuralCalc!$H$162</definedName>
    <definedName name="shinsei_strtower01_STR_TOWER_YOUTO_TEXT">[1]DATA_StructuralCalc!$H$167</definedName>
    <definedName name="shinsei_strtower01_TOWER_NO">[1]DATA_StructuralCalc!$H$161</definedName>
    <definedName name="shinsei_strtower02_BUILD_KUBUN">[1]DATA_StructuralCalc!$H$326</definedName>
    <definedName name="shinsei_strtower02_BUILD_KUBUN_TEXT">[1]DATA_StructuralCalc!$H$327</definedName>
    <definedName name="shinsei_strtower02_CHARGE">[1]DATA_StructuralCalc!$H$428</definedName>
    <definedName name="shinsei_strtower02_CHARGE_KEISAN_NOTE">[1]DATA_StructuralCalc!$H$433</definedName>
    <definedName name="shinsei_strtower02_CHARGE_SANTEI_MENSEKI">[1]DATA_StructuralCalc!$H$432</definedName>
    <definedName name="shinsei_strtower02_CHARGE_TOTAL">[1]DATA_StructuralCalc!$H$431</definedName>
    <definedName name="shinsei_strtower02_CHARGE_WARIMASHI">[1]DATA_StructuralCalc!$H$430</definedName>
    <definedName name="shinsei_strtower02_DISK_FLAG">[1]DATA_StructuralCalc!$H$427</definedName>
    <definedName name="shinsei_strtower02_JUDGE">[1]DATA_StructuralCalc!$H$311</definedName>
    <definedName name="shinsei_strtower02_KAISU_TIJYOU">[1]DATA_StructuralCalc!$H$323</definedName>
    <definedName name="shinsei_strtower02_KAISU_TIKA">[1]DATA_StructuralCalc!$H$324</definedName>
    <definedName name="shinsei_strtower02_KAISU_TOUYA">[1]DATA_StructuralCalc!$H$325</definedName>
    <definedName name="shinsei_strtower02_KEISAN_X_ROUTE">[1]DATA_StructuralCalc!$H$435</definedName>
    <definedName name="shinsei_strtower02_KEISAN_Y_ROUTE">[1]DATA_StructuralCalc!$H$436</definedName>
    <definedName name="shinsei_strtower02_KOUJI_TEXT">[1]DATA_StructuralCalc!$H$313</definedName>
    <definedName name="shinsei_strtower02_KOUZOU_KEISAN">[1]DATA_StructuralCalc!$H$316</definedName>
    <definedName name="shinsei_strtower02_KOUZOU_KEISAN_TEXT">[1]DATA_StructuralCalc!$H$317</definedName>
    <definedName name="shinsei_strtower02_KOUZOU_TEXT">[1]DATA_StructuralCalc!$H$315</definedName>
    <definedName name="shinsei_strtower02_MAX_NOKI_TAKASA">[1]DATA_StructuralCalc!$H$321</definedName>
    <definedName name="shinsei_strtower02_MAX_TAKASA">[1]DATA_StructuralCalc!$H$320</definedName>
    <definedName name="shinsei_strtower02_MENJYO_TEXT">[1]DATA_StructuralCalc!$H$330</definedName>
    <definedName name="shinsei_strtower02_MENSEKI">[1]DATA_StructuralCalc!$H$318</definedName>
    <definedName name="shinsei_strtower02_prgo01_MAKER_NAME">[1]DATA_StructuralCalc!$H$342</definedName>
    <definedName name="shinsei_strtower02_prgo01_NAME">[1]DATA_StructuralCalc!$H$337</definedName>
    <definedName name="shinsei_strtower02_prgo01_NINTEI_DATE">[1]DATA_StructuralCalc!$H$341</definedName>
    <definedName name="shinsei_strtower02_prgo01_NINTEI_NO">[1]DATA_StructuralCalc!$H$340</definedName>
    <definedName name="shinsei_strtower02_prgo01_VER">[1]DATA_StructuralCalc!$H$338</definedName>
    <definedName name="shinsei_strtower02_prgo02_MAKER_NAME">[1]DATA_StructuralCalc!$H$363</definedName>
    <definedName name="shinsei_strtower02_prgo02_NAME">[1]DATA_StructuralCalc!$H$358</definedName>
    <definedName name="shinsei_strtower02_prgo02_NINTEI_DATE">[1]DATA_StructuralCalc!$H$362</definedName>
    <definedName name="shinsei_strtower02_prgo02_NINTEI_NO">[1]DATA_StructuralCalc!$H$361</definedName>
    <definedName name="shinsei_strtower02_prgo02_VER">[1]DATA_StructuralCalc!$H$359</definedName>
    <definedName name="shinsei_strtower02_prgo03_MAKER_NAME">[1]DATA_StructuralCalc!$H$378</definedName>
    <definedName name="shinsei_strtower02_prgo03_NAME">[1]DATA_StructuralCalc!$H$373</definedName>
    <definedName name="shinsei_strtower02_prgo03_NINTEI_DATE">[1]DATA_StructuralCalc!$H$377</definedName>
    <definedName name="shinsei_strtower02_prgo03_NINTEI_NO">[1]DATA_StructuralCalc!$H$376</definedName>
    <definedName name="shinsei_strtower02_prgo03_VER">[1]DATA_StructuralCalc!$H$374</definedName>
    <definedName name="shinsei_strtower02_prgo04_MAKER_NAME">[1]DATA_StructuralCalc!$H$393</definedName>
    <definedName name="shinsei_strtower02_prgo04_NAME">[1]DATA_StructuralCalc!$H$388</definedName>
    <definedName name="shinsei_strtower02_prgo04_NINTEI_DATE">[1]DATA_StructuralCalc!$H$392</definedName>
    <definedName name="shinsei_strtower02_prgo04_NINTEI_NO">[1]DATA_StructuralCalc!$H$391</definedName>
    <definedName name="shinsei_strtower02_prgo04_VER">[1]DATA_StructuralCalc!$H$389</definedName>
    <definedName name="shinsei_strtower02_prgo05_MAKER_NAME">[1]DATA_StructuralCalc!$H$408</definedName>
    <definedName name="shinsei_strtower02_prgo05_NAME">[1]DATA_StructuralCalc!$H$403</definedName>
    <definedName name="shinsei_strtower02_prgo05_NINTEI_DATE">[1]DATA_StructuralCalc!$H$407</definedName>
    <definedName name="shinsei_strtower02_prgo05_NINTEI_NO">[1]DATA_StructuralCalc!$H$406</definedName>
    <definedName name="shinsei_strtower02_prgo05_VER">[1]DATA_StructuralCalc!$H$404</definedName>
    <definedName name="shinsei_strtower02_PROGRAM_KIND">[1]DATA_StructuralCalc!$H$331</definedName>
    <definedName name="shinsei_strtower02_PROGRAM_KIND__hyouka__box">[1]DATA_StructuralCalc!$H$334</definedName>
    <definedName name="shinsei_strtower02_PROGRAM_KIND__nintei__box">[1]DATA_StructuralCalc!$H$333</definedName>
    <definedName name="shinsei_strtower02_PROGRAM_KIND__sonota__box">[1]DATA_StructuralCalc!$H$335</definedName>
    <definedName name="shinsei_strtower02_PROGRAM_KIND_SONOTA">[1]DATA_StructuralCalc!$H$438</definedName>
    <definedName name="shinsei_strtower02_REI80_2_KOKUJI_TEXT">[1]DATA_StructuralCalc!$H$332</definedName>
    <definedName name="shinsei_strtower02_STR_TOWER_NAME">[1]DATA_StructuralCalc!$H$310</definedName>
    <definedName name="shinsei_strtower02_STR_TOWER_NO">[1]DATA_StructuralCalc!$H$307</definedName>
    <definedName name="shinsei_strtower02_STR_TOWER_YOUTO_TEXT">[1]DATA_StructuralCalc!$H$312</definedName>
    <definedName name="shinsei_strtower02_TOWER_NO">[1]DATA_StructuralCalc!$H$306</definedName>
    <definedName name="shinsei_strtower03_BUILD_KUBUN">[1]DATA_StructuralCalc!$H$461</definedName>
    <definedName name="shinsei_strtower03_BUILD_KUBUN_TEXT">[1]DATA_StructuralCalc!$H$462</definedName>
    <definedName name="shinsei_strtower03_CHARGE">[1]DATA_StructuralCalc!$H$563</definedName>
    <definedName name="shinsei_strtower03_CHARGE_KEISAN_NOTE">[1]DATA_StructuralCalc!$H$568</definedName>
    <definedName name="shinsei_strtower03_CHARGE_SANTEI_MENSEKI">[1]DATA_StructuralCalc!$H$567</definedName>
    <definedName name="shinsei_strtower03_CHARGE_TOTAL">[1]DATA_StructuralCalc!$H$566</definedName>
    <definedName name="shinsei_strtower03_CHARGE_WARIMASHI">[1]DATA_StructuralCalc!$H$565</definedName>
    <definedName name="shinsei_strtower03_DISK_FLAG">[1]DATA_StructuralCalc!$H$562</definedName>
    <definedName name="shinsei_strtower03_JUDGE">[1]DATA_StructuralCalc!$H$446</definedName>
    <definedName name="shinsei_strtower03_KAISU_TIJYOU">[1]DATA_StructuralCalc!$H$458</definedName>
    <definedName name="shinsei_strtower03_KAISU_TIKA">[1]DATA_StructuralCalc!$H$459</definedName>
    <definedName name="shinsei_strtower03_KAISU_TOUYA">[1]DATA_StructuralCalc!$H$460</definedName>
    <definedName name="shinsei_strtower03_KEISAN_X_ROUTE">[1]DATA_StructuralCalc!$H$570</definedName>
    <definedName name="shinsei_strtower03_KEISAN_Y_ROUTE">[1]DATA_StructuralCalc!$H$571</definedName>
    <definedName name="shinsei_strtower03_KOUJI_TEXT">[1]DATA_StructuralCalc!$H$448</definedName>
    <definedName name="shinsei_strtower03_KOUZOU_KEISAN">[1]DATA_StructuralCalc!$H$451</definedName>
    <definedName name="shinsei_strtower03_KOUZOU_KEISAN_TEXT">[1]DATA_StructuralCalc!$H$452</definedName>
    <definedName name="shinsei_strtower03_KOUZOU_TEXT">[1]DATA_StructuralCalc!$H$450</definedName>
    <definedName name="shinsei_strtower03_MAX_NOKI_TAKASA">[1]DATA_StructuralCalc!$H$456</definedName>
    <definedName name="shinsei_strtower03_MAX_TAKASA">[1]DATA_StructuralCalc!$H$455</definedName>
    <definedName name="shinsei_strtower03_MENJYO_TEXT">[1]DATA_StructuralCalc!$H$465</definedName>
    <definedName name="shinsei_strtower03_MENSEKI">[1]DATA_StructuralCalc!$H$453</definedName>
    <definedName name="shinsei_strtower03_prgo01_MAKER_NAME">[1]DATA_StructuralCalc!$H$477</definedName>
    <definedName name="shinsei_strtower03_prgo01_NAME">[1]DATA_StructuralCalc!$H$472</definedName>
    <definedName name="shinsei_strtower03_prgo01_NINTEI_DATE">[1]DATA_StructuralCalc!$H$476</definedName>
    <definedName name="shinsei_strtower03_prgo01_NINTEI_NO">[1]DATA_StructuralCalc!$H$475</definedName>
    <definedName name="shinsei_strtower03_prgo01_VER">[1]DATA_StructuralCalc!$H$473</definedName>
    <definedName name="shinsei_strtower03_prgo02_MAKER_NAME">[1]DATA_StructuralCalc!$H$498</definedName>
    <definedName name="shinsei_strtower03_prgo02_NAME">[1]DATA_StructuralCalc!$H$493</definedName>
    <definedName name="shinsei_strtower03_prgo02_NINTEI_DATE">[1]DATA_StructuralCalc!$H$497</definedName>
    <definedName name="shinsei_strtower03_prgo02_NINTEI_NO">[1]DATA_StructuralCalc!$H$496</definedName>
    <definedName name="shinsei_strtower03_prgo02_VER">[1]DATA_StructuralCalc!$H$494</definedName>
    <definedName name="shinsei_strtower03_prgo03_MAKER_NAME">[1]DATA_StructuralCalc!$H$513</definedName>
    <definedName name="shinsei_strtower03_prgo03_NAME">[1]DATA_StructuralCalc!$H$508</definedName>
    <definedName name="shinsei_strtower03_prgo03_NINTEI_DATE">[1]DATA_StructuralCalc!$H$512</definedName>
    <definedName name="shinsei_strtower03_prgo03_NINTEI_NO">[1]DATA_StructuralCalc!$H$511</definedName>
    <definedName name="shinsei_strtower03_prgo03_VER">[1]DATA_StructuralCalc!$H$509</definedName>
    <definedName name="shinsei_strtower03_prgo04_MAKER_NAME">[1]DATA_StructuralCalc!$H$528</definedName>
    <definedName name="shinsei_strtower03_prgo04_NAME">[1]DATA_StructuralCalc!$H$523</definedName>
    <definedName name="shinsei_strtower03_prgo04_NINTEI_DATE">[1]DATA_StructuralCalc!$H$527</definedName>
    <definedName name="shinsei_strtower03_prgo04_NINTEI_NO">[1]DATA_StructuralCalc!$H$526</definedName>
    <definedName name="shinsei_strtower03_prgo04_VER">[1]DATA_StructuralCalc!$H$524</definedName>
    <definedName name="shinsei_strtower03_prgo05_MAKER_NAME">[1]DATA_StructuralCalc!$H$543</definedName>
    <definedName name="shinsei_strtower03_prgo05_NAME">[1]DATA_StructuralCalc!$H$538</definedName>
    <definedName name="shinsei_strtower03_prgo05_NINTEI_DATE">[1]DATA_StructuralCalc!$H$542</definedName>
    <definedName name="shinsei_strtower03_prgo05_NINTEI_NO">[1]DATA_StructuralCalc!$H$541</definedName>
    <definedName name="shinsei_strtower03_prgo05_VER">[1]DATA_StructuralCalc!$H$539</definedName>
    <definedName name="shinsei_strtower03_PROGRAM_KIND">[1]DATA_StructuralCalc!$H$466</definedName>
    <definedName name="shinsei_strtower03_PROGRAM_KIND__hyouka__box">[1]DATA_StructuralCalc!$H$469</definedName>
    <definedName name="shinsei_strtower03_PROGRAM_KIND__nintei__box">[1]DATA_StructuralCalc!$H$468</definedName>
    <definedName name="shinsei_strtower03_PROGRAM_KIND__sonota__box">[1]DATA_StructuralCalc!$H$470</definedName>
    <definedName name="shinsei_strtower03_PROGRAM_KIND_SONOTA">[1]DATA_StructuralCalc!$H$573</definedName>
    <definedName name="shinsei_strtower03_REI80_2_KOKUJI_TEXT">[1]DATA_StructuralCalc!$H$467</definedName>
    <definedName name="shinsei_strtower03_STR_TOWER_NAME">[1]DATA_StructuralCalc!$H$445</definedName>
    <definedName name="shinsei_strtower03_STR_TOWER_NO">[1]DATA_StructuralCalc!$H$442</definedName>
    <definedName name="shinsei_strtower03_STR_TOWER_YOUTO_TEXT">[1]DATA_StructuralCalc!$H$447</definedName>
    <definedName name="shinsei_strtower03_TOWER_NO">[1]DATA_StructuralCalc!$H$441</definedName>
    <definedName name="shinsei_strtower04_BUILD_KUBUN">[1]DATA_StructuralCalc!$H$596</definedName>
    <definedName name="shinsei_strtower04_BUILD_KUBUN_TEXT">[1]DATA_StructuralCalc!$H$597</definedName>
    <definedName name="shinsei_strtower04_CHARGE">[1]DATA_StructuralCalc!$H$698</definedName>
    <definedName name="shinsei_strtower04_CHARGE_KEISAN_NOTE">[1]DATA_StructuralCalc!$H$703</definedName>
    <definedName name="shinsei_strtower04_CHARGE_SANTEI_MENSEKI">[1]DATA_StructuralCalc!$H$702</definedName>
    <definedName name="shinsei_strtower04_CHARGE_TOTAL">[1]DATA_StructuralCalc!$H$701</definedName>
    <definedName name="shinsei_strtower04_CHARGE_WARIMASHI">[1]DATA_StructuralCalc!$H$700</definedName>
    <definedName name="shinsei_strtower04_DISK_FLAG">[1]DATA_StructuralCalc!$H$697</definedName>
    <definedName name="shinsei_strtower04_JUDGE">[1]DATA_StructuralCalc!$H$581</definedName>
    <definedName name="shinsei_strtower04_KAISU_TIJYOU">[1]DATA_StructuralCalc!$H$593</definedName>
    <definedName name="shinsei_strtower04_KAISU_TIKA">[1]DATA_StructuralCalc!$H$594</definedName>
    <definedName name="shinsei_strtower04_KAISU_TOUYA">[1]DATA_StructuralCalc!$H$595</definedName>
    <definedName name="shinsei_strtower04_KEISAN_X_ROUTE">[1]DATA_StructuralCalc!$H$705</definedName>
    <definedName name="shinsei_strtower04_KEISAN_Y_ROUTE">[1]DATA_StructuralCalc!$H$706</definedName>
    <definedName name="shinsei_strtower04_KOUJI_TEXT">[1]DATA_StructuralCalc!$H$583</definedName>
    <definedName name="shinsei_strtower04_KOUZOU_KEISAN">[1]DATA_StructuralCalc!$H$586</definedName>
    <definedName name="shinsei_strtower04_KOUZOU_KEISAN_TEXT">[1]DATA_StructuralCalc!$H$587</definedName>
    <definedName name="shinsei_strtower04_KOUZOU_TEXT">[1]DATA_StructuralCalc!$H$585</definedName>
    <definedName name="shinsei_strtower04_MAX_NOKI_TAKASA">[1]DATA_StructuralCalc!$H$591</definedName>
    <definedName name="shinsei_strtower04_MAX_TAKASA">[1]DATA_StructuralCalc!$H$590</definedName>
    <definedName name="shinsei_strtower04_MENJYO_TEXT">[1]DATA_StructuralCalc!$H$600</definedName>
    <definedName name="shinsei_strtower04_MENSEKI">[1]DATA_StructuralCalc!$H$588</definedName>
    <definedName name="shinsei_strtower04_prgo01_MAKER_NAME">[1]DATA_StructuralCalc!$H$612</definedName>
    <definedName name="shinsei_strtower04_prgo01_NAME">[1]DATA_StructuralCalc!$H$607</definedName>
    <definedName name="shinsei_strtower04_prgo01_NINTEI_DATE">[1]DATA_StructuralCalc!$H$611</definedName>
    <definedName name="shinsei_strtower04_prgo01_NINTEI_NO">[1]DATA_StructuralCalc!$H$610</definedName>
    <definedName name="shinsei_strtower04_prgo01_VER">[1]DATA_StructuralCalc!$H$608</definedName>
    <definedName name="shinsei_strtower04_prgo02_MAKER_NAME">[1]DATA_StructuralCalc!$H$633</definedName>
    <definedName name="shinsei_strtower04_prgo02_NAME">[1]DATA_StructuralCalc!$H$628</definedName>
    <definedName name="shinsei_strtower04_prgo02_NINTEI_DATE">[1]DATA_StructuralCalc!$H$632</definedName>
    <definedName name="shinsei_strtower04_prgo02_NINTEI_NO">[1]DATA_StructuralCalc!$H$631</definedName>
    <definedName name="shinsei_strtower04_prgo02_VER">[1]DATA_StructuralCalc!$H$629</definedName>
    <definedName name="shinsei_strtower04_prgo03_MAKER_NAME">[1]DATA_StructuralCalc!$H$648</definedName>
    <definedName name="shinsei_strtower04_prgo03_NAME">[1]DATA_StructuralCalc!$H$643</definedName>
    <definedName name="shinsei_strtower04_prgo03_NINTEI_DATE">[1]DATA_StructuralCalc!$H$647</definedName>
    <definedName name="shinsei_strtower04_prgo03_NINTEI_NO">[1]DATA_StructuralCalc!$H$646</definedName>
    <definedName name="shinsei_strtower04_prgo03_VER">[1]DATA_StructuralCalc!$H$644</definedName>
    <definedName name="shinsei_strtower04_prgo04_MAKER_NAME">[1]DATA_StructuralCalc!$H$663</definedName>
    <definedName name="shinsei_strtower04_prgo04_NAME">[1]DATA_StructuralCalc!$H$658</definedName>
    <definedName name="shinsei_strtower04_prgo04_NINTEI_DATE">[1]DATA_StructuralCalc!$H$662</definedName>
    <definedName name="shinsei_strtower04_prgo04_NINTEI_NO">[1]DATA_StructuralCalc!$H$661</definedName>
    <definedName name="shinsei_strtower04_prgo04_VER">[1]DATA_StructuralCalc!$H$659</definedName>
    <definedName name="shinsei_strtower04_prgo05_MAKER_NAME">[1]DATA_StructuralCalc!$H$678</definedName>
    <definedName name="shinsei_strtower04_prgo05_NAME">[1]DATA_StructuralCalc!$H$673</definedName>
    <definedName name="shinsei_strtower04_prgo05_NINTEI_DATE">[1]DATA_StructuralCalc!$H$677</definedName>
    <definedName name="shinsei_strtower04_prgo05_NINTEI_NO">[1]DATA_StructuralCalc!$H$676</definedName>
    <definedName name="shinsei_strtower04_prgo05_VER">[1]DATA_StructuralCalc!$H$674</definedName>
    <definedName name="shinsei_strtower04_PROGRAM_KIND">[1]DATA_StructuralCalc!$H$601</definedName>
    <definedName name="shinsei_strtower04_PROGRAM_KIND__hyouka__box">[1]DATA_StructuralCalc!$H$604</definedName>
    <definedName name="shinsei_strtower04_PROGRAM_KIND__nintei__box">[1]DATA_StructuralCalc!$H$603</definedName>
    <definedName name="shinsei_strtower04_PROGRAM_KIND__sonota__box">[1]DATA_StructuralCalc!$H$605</definedName>
    <definedName name="shinsei_strtower04_PROGRAM_KIND_SONOTA">[1]DATA_StructuralCalc!$H$708</definedName>
    <definedName name="shinsei_strtower04_REI80_2_KOKUJI_TEXT">[1]DATA_StructuralCalc!$H$602</definedName>
    <definedName name="shinsei_strtower04_STR_TOWER_NAME">[1]DATA_StructuralCalc!$H$580</definedName>
    <definedName name="shinsei_strtower04_STR_TOWER_NO">[1]DATA_StructuralCalc!$H$577</definedName>
    <definedName name="shinsei_strtower04_STR_TOWER_YOUTO_TEXT">[1]DATA_StructuralCalc!$H$582</definedName>
    <definedName name="shinsei_strtower04_TOWER_NO">[1]DATA_StructuralCalc!$H$576</definedName>
    <definedName name="shinsei_strtower05_BUILD_KUBUN">[1]DATA_StructuralCalc!$H$731</definedName>
    <definedName name="shinsei_strtower05_BUILD_KUBUN_TEXT">[1]DATA_StructuralCalc!$H$732</definedName>
    <definedName name="shinsei_strtower05_CHARGE">[1]DATA_StructuralCalc!$H$833</definedName>
    <definedName name="shinsei_strtower05_CHARGE_KEISAN_NOTE">[1]DATA_StructuralCalc!$H$838</definedName>
    <definedName name="shinsei_strtower05_CHARGE_SANTEI_MENSEKI">[1]DATA_StructuralCalc!$H$837</definedName>
    <definedName name="shinsei_strtower05_CHARGE_TOTAL">[1]DATA_StructuralCalc!$H$836</definedName>
    <definedName name="shinsei_strtower05_CHARGE_WARIMASHI">[1]DATA_StructuralCalc!$H$835</definedName>
    <definedName name="shinsei_strtower05_DISK_FLAG">[1]DATA_StructuralCalc!$H$832</definedName>
    <definedName name="shinsei_strtower05_JUDGE">[1]DATA_StructuralCalc!$H$716</definedName>
    <definedName name="shinsei_strtower05_KAISU_TIJYOU">[1]DATA_StructuralCalc!$H$728</definedName>
    <definedName name="shinsei_strtower05_KAISU_TIKA">[1]DATA_StructuralCalc!$H$729</definedName>
    <definedName name="shinsei_strtower05_KAISU_TOUYA">[1]DATA_StructuralCalc!$H$730</definedName>
    <definedName name="shinsei_strtower05_KEISAN_X_ROUTE">[1]DATA_StructuralCalc!$H$840</definedName>
    <definedName name="shinsei_strtower05_KEISAN_Y_ROUTE">[1]DATA_StructuralCalc!$H$841</definedName>
    <definedName name="shinsei_strtower05_KOUJI_TEXT">[1]DATA_StructuralCalc!$H$718</definedName>
    <definedName name="shinsei_strtower05_KOUZOU_KEISAN">[1]DATA_StructuralCalc!$H$721</definedName>
    <definedName name="shinsei_strtower05_KOUZOU_KEISAN_TEXT">[1]DATA_StructuralCalc!$H$722</definedName>
    <definedName name="shinsei_strtower05_KOUZOU_TEXT">[1]DATA_StructuralCalc!$H$720</definedName>
    <definedName name="shinsei_strtower05_MAX_NOKI_TAKASA">[1]DATA_StructuralCalc!$H$726</definedName>
    <definedName name="shinsei_strtower05_MAX_TAKASA">[1]DATA_StructuralCalc!$H$725</definedName>
    <definedName name="shinsei_strtower05_MENJYO_TEXT">[1]DATA_StructuralCalc!$H$735</definedName>
    <definedName name="shinsei_strtower05_MENSEKI">[1]DATA_StructuralCalc!$H$723</definedName>
    <definedName name="shinsei_strtower05_prgo01_MAKER_NAME">[1]DATA_StructuralCalc!$H$747</definedName>
    <definedName name="shinsei_strtower05_prgo01_NAME">[1]DATA_StructuralCalc!$H$742</definedName>
    <definedName name="shinsei_strtower05_prgo01_NINTEI_DATE">[1]DATA_StructuralCalc!$H$746</definedName>
    <definedName name="shinsei_strtower05_prgo01_NINTEI_NO">[1]DATA_StructuralCalc!$H$745</definedName>
    <definedName name="shinsei_strtower05_prgo01_VER">[1]DATA_StructuralCalc!$H$743</definedName>
    <definedName name="shinsei_strtower05_prgo02_MAKER_NAME">[1]DATA_StructuralCalc!$H$768</definedName>
    <definedName name="shinsei_strtower05_prgo02_NAME">[1]DATA_StructuralCalc!$H$763</definedName>
    <definedName name="shinsei_strtower05_prgo02_NINTEI_DATE">[1]DATA_StructuralCalc!$H$767</definedName>
    <definedName name="shinsei_strtower05_prgo02_NINTEI_NO">[1]DATA_StructuralCalc!$H$766</definedName>
    <definedName name="shinsei_strtower05_prgo02_VER">[1]DATA_StructuralCalc!$H$764</definedName>
    <definedName name="shinsei_strtower05_prgo03_MAKER_NAME">[1]DATA_StructuralCalc!$H$783</definedName>
    <definedName name="shinsei_strtower05_prgo03_NAME">[1]DATA_StructuralCalc!$H$778</definedName>
    <definedName name="shinsei_strtower05_prgo03_NINTEI_DATE">[1]DATA_StructuralCalc!$H$782</definedName>
    <definedName name="shinsei_strtower05_prgo03_NINTEI_NO">[1]DATA_StructuralCalc!$H$781</definedName>
    <definedName name="shinsei_strtower05_prgo03_VER">[1]DATA_StructuralCalc!$H$779</definedName>
    <definedName name="shinsei_strtower05_prgo04_MAKER_NAME">[1]DATA_StructuralCalc!$H$798</definedName>
    <definedName name="shinsei_strtower05_prgo04_NAME">[1]DATA_StructuralCalc!$H$793</definedName>
    <definedName name="shinsei_strtower05_prgo04_NINTEI_DATE">[1]DATA_StructuralCalc!$H$797</definedName>
    <definedName name="shinsei_strtower05_prgo04_NINTEI_NO">[1]DATA_StructuralCalc!$H$796</definedName>
    <definedName name="shinsei_strtower05_prgo04_VER">[1]DATA_StructuralCalc!$H$794</definedName>
    <definedName name="shinsei_strtower05_prgo05_MAKER_NAME">[1]DATA_StructuralCalc!$H$813</definedName>
    <definedName name="shinsei_strtower05_prgo05_NAME">[1]DATA_StructuralCalc!$H$808</definedName>
    <definedName name="shinsei_strtower05_prgo05_NINTEI_DATE">[1]DATA_StructuralCalc!$H$812</definedName>
    <definedName name="shinsei_strtower05_prgo05_NINTEI_NO">[1]DATA_StructuralCalc!$H$811</definedName>
    <definedName name="shinsei_strtower05_prgo05_VER">[1]DATA_StructuralCalc!$H$809</definedName>
    <definedName name="shinsei_strtower05_PROGRAM_KIND">[1]DATA_StructuralCalc!$H$736</definedName>
    <definedName name="shinsei_strtower05_PROGRAM_KIND__hyouka__box">[1]DATA_StructuralCalc!$H$739</definedName>
    <definedName name="shinsei_strtower05_PROGRAM_KIND__nintei__box">[1]DATA_StructuralCalc!$H$738</definedName>
    <definedName name="shinsei_strtower05_PROGRAM_KIND__sonota__box">[1]DATA_StructuralCalc!$H$740</definedName>
    <definedName name="shinsei_strtower05_PROGRAM_KIND_SONOTA">[1]DATA_StructuralCalc!$H$843</definedName>
    <definedName name="shinsei_strtower05_REI80_2_KOKUJI_TEXT">[1]DATA_StructuralCalc!$H$737</definedName>
    <definedName name="shinsei_strtower05_STR_TOWER_NAME">[1]DATA_StructuralCalc!$H$715</definedName>
    <definedName name="shinsei_strtower05_STR_TOWER_NO">[1]DATA_StructuralCalc!$H$712</definedName>
    <definedName name="shinsei_strtower05_STR_TOWER_YOUTO_TEXT">[1]DATA_StructuralCalc!$H$717</definedName>
    <definedName name="shinsei_strtower05_TOWER_NO">[1]DATA_StructuralCalc!$H$711</definedName>
    <definedName name="shinsei_strtower1_JUDGE">#REF!</definedName>
    <definedName name="shinsei_STRUCTRESULT_NOTIFY_DATE">#REF!</definedName>
    <definedName name="shinsei_STRUCTRESULT_NOTIFY_KOUFU_NAME">[1]DATA!$H$1421</definedName>
    <definedName name="shinsei_STRUCTRESULT_NOTIFY_NO">[1]DATA!$H$1443</definedName>
    <definedName name="shinsei_STRUCTRESULT_NOTIFY_RESULT">#REF!</definedName>
    <definedName name="shinsei_target">#REF!</definedName>
    <definedName name="shinsei_TARGET_KIND">[1]DATA!$H$78</definedName>
    <definedName name="shinsei_TEKIHAN_KIKAN_CODE">[1]DATA!$H$1422</definedName>
    <definedName name="shinsei_tosi_kuiki">#REF!</definedName>
    <definedName name="shinsei_UKETUKE_NO">#REF!</definedName>
    <definedName name="shinsei_UKETUKE_OFFICE_ID__ADDRESS">[1]DATA!$H$29</definedName>
    <definedName name="shinsei_UKETUKE_OFFICE_ID__ADDRESS2">[1]DATA!$H$30</definedName>
    <definedName name="shinsei_UKETUKE_OFFICE_ID__FAX">[1]DATA!$H$33</definedName>
    <definedName name="shinsei_UKETUKE_OFFICE_ID__ID">[1]DATA!$H$40</definedName>
    <definedName name="shinsei_UKETUKE_OFFICE_ID__OFFICE_NAME">[1]DATA!$H$27</definedName>
    <definedName name="shinsei_UKETUKE_OFFICE_ID__POST_CODE">[1]DATA!$H$28</definedName>
    <definedName name="shinsei_UKETUKE_OFFICE_ID__TEL">[1]DATA!$H$32</definedName>
    <definedName name="shinsei_WEB_NO">[1]DATA!$H$1342</definedName>
    <definedName name="shinsei_WORK_88">[1]DATA!$H$1212</definedName>
    <definedName name="shinsei_WORK_TYPE">[1]DATA!$H$1231</definedName>
    <definedName name="shinseijudgehist_accept_isyou1_TANTO_USER_ID">[1]DATA!$H$51</definedName>
    <definedName name="shinseijudgehist_accept_isyou2_TANTO_USER_ID">[1]DATA!$H$52</definedName>
    <definedName name="shinseijudgehist_accept_isyou3_TANTO_USER_ID">[1]DATA!$H$53</definedName>
    <definedName name="shinseijudgehist_accept_kouzou1_TANTO_USER_ID">[1]DATA!$H$54</definedName>
    <definedName name="shinseijudgehist_accept_kouzou2_TANTO_USER_ID">[1]DATA!$H$55</definedName>
    <definedName name="shinseijudgehist_accept_kouzou3_TANTO_USER_ID">[1]DATA!$H$56</definedName>
    <definedName name="shinseijudgehist_accept_setubi1_TANTO_USER_ID">[1]DATA!$H$57</definedName>
    <definedName name="shinseijudgehist_accept_setubi2_TANTO_USER_ID">[1]DATA!$H$58</definedName>
    <definedName name="shinseijudgehist_accept_setubi3_TANTO_USER_ID">[1]DATA!$H$59</definedName>
    <definedName name="shinseijudgehist_provo_isyou1_TANTO_USER_ID">[1]DATA!$H$61</definedName>
    <definedName name="shinseijudgehist_provo_isyou2_TANTO_USER_ID">[1]DATA!$H$62</definedName>
    <definedName name="spr_apply_KENSAIN01">[2]Data!$H$1384</definedName>
    <definedName name="spr_apply_KENSAIN02">[2]Data!$H$1385</definedName>
    <definedName name="spr_apply_KENSAIN03">[2]Data!$H$1386</definedName>
    <definedName name="suit_OFFICE_OFFICE_CORP_NAME__notify_date">[1]dDATA_cst!$I$12</definedName>
    <definedName name="work_apply_change">#REF!</definedName>
    <definedName name="work_apply_dairi">#REF!</definedName>
    <definedName name="work_apply_kanri">#REF!</definedName>
    <definedName name="work_apply_owner">#REF!</definedName>
    <definedName name="work_apply_sekou">#REF!</definedName>
    <definedName name="work_apply_sentei">#REF!</definedName>
    <definedName name="work_apply_torisage">#REF!</definedName>
    <definedName name="work_apply_toriyame">#REF!</definedName>
    <definedName name="work_city_city">#REF!</definedName>
    <definedName name="work_city_CITY_KIND">#REF!</definedName>
    <definedName name="work_city_ken">#REF!</definedName>
    <definedName name="work_data_cells">#REF!</definedName>
    <definedName name="work_kousaku_kouji">#REF!</definedName>
    <definedName name="work_KOUSAKU_KOUZOU">#REF!</definedName>
    <definedName name="work_KOUSAKU_NO">#REF!</definedName>
    <definedName name="work_KOUSAKU_SONOTA">#REF!</definedName>
    <definedName name="work_KOUSAKU_SYURUI">#REF!</definedName>
    <definedName name="work_KOUSAKU_SYURUI_CODE">#REF!</definedName>
    <definedName name="work_KOUSAKU_TAKASA">#REF!</definedName>
    <definedName name="work_office_OFFICE_NAME">#REF!</definedName>
    <definedName name="work_row_end">#REF!</definedName>
    <definedName name="work_shinsei_ACCEPT_DATE">#REF!</definedName>
    <definedName name="work_shinsei_applicant_address">#REF!</definedName>
    <definedName name="work_shinsei_APPLICANT_CORP">#REF!</definedName>
    <definedName name="work_shinsei_APPLICANT_NAME">#REF!</definedName>
    <definedName name="work_shinsei_APPLICANT_POST">#REF!</definedName>
    <definedName name="work_shinsei_APPLICANT_TEL">#REF!</definedName>
    <definedName name="work_shinsei_APPLICANT_ZIP">#REF!</definedName>
    <definedName name="work_shinsei_BILL_NAME">#REF!</definedName>
    <definedName name="work_shinsei_build_address">#REF!</definedName>
    <definedName name="work_shinsei_build_PAGE2_KENTIKUSI_BIKO">#REF!</definedName>
    <definedName name="work_shinsei_CHARGE_ID__NOTE">#REF!</definedName>
    <definedName name="work_shinsei_CHARGE_ID__RECEIPT_PRICE">#REF!</definedName>
    <definedName name="work_shinsei_dairi_address">#REF!</definedName>
    <definedName name="work_shinsei_DAIRI_JIMU_NAME">#REF!</definedName>
    <definedName name="work_shinsei_dairi_jimu_sikaku">#REF!</definedName>
    <definedName name="work_shinsei_DAIRI_NAME">#REF!</definedName>
    <definedName name="work_shinsei_DAIRI_POST_CODE">#REF!</definedName>
    <definedName name="work_shinsei_DAIRI_REGIST_DATE">#REF!</definedName>
    <definedName name="work_shinsei_dairi_sikaku">#REF!</definedName>
    <definedName name="work_shinsei_DAIRI_TEL">#REF!</definedName>
    <definedName name="work_shinsei_ev_JYUKYO__address">#REF!</definedName>
    <definedName name="work_shinsei_ev_KOUSAKU_TAKASA_MAX">#REF!</definedName>
    <definedName name="work_shinsei_gyosei_date">#REF!</definedName>
    <definedName name="work_shinsei_gyosei_no">#REF!</definedName>
    <definedName name="work_shinsei_HEN_SUMI_KOUFU_DATE">#REF!</definedName>
    <definedName name="work_shinsei_HEN_SUMI_KOUFU_NAME">#REF!</definedName>
    <definedName name="work_shinsei_HEN_SUMI_NO">#REF!</definedName>
    <definedName name="work_shinsei_HOUKOKU_DATE">#REF!</definedName>
    <definedName name="work_shinsei_ISSUE_DATE">#REF!</definedName>
    <definedName name="work_shinsei_ISSUE_KOUFU_NAME">#REF!</definedName>
    <definedName name="work_shinsei_ISSUE_NO">#REF!</definedName>
    <definedName name="work_shinsei_jyukyo_address">#REF!</definedName>
    <definedName name="work_shinsei_KAKUNINZUMI_KENSAIN">#REF!</definedName>
    <definedName name="work_shinsei_KANRI__address">#REF!</definedName>
    <definedName name="work_shinsei_KANRI__sikaku">#REF!</definedName>
    <definedName name="work_shinsei_KANRI_DOC">#REF!</definedName>
    <definedName name="work_shinsei_KANRI_JIMU__sikaku">#REF!</definedName>
    <definedName name="work_shinsei_KANRI_JIMU_NAME">#REF!</definedName>
    <definedName name="work_shinsei_KANRI_NAME">#REF!</definedName>
    <definedName name="work_shinsei_KANRI_POST_CODE">#REF!</definedName>
    <definedName name="work_shinsei_KANRI_REGIST_DATE">#REF!</definedName>
    <definedName name="work_shinsei_KANRI_TEL">#REF!</definedName>
    <definedName name="work_shinsei_KESSAI_OFFICE_ID__OFFICE_NAME">#REF!</definedName>
    <definedName name="work_shinsei_KOUJI_KANRYOU_DATE">#REF!</definedName>
    <definedName name="work_shinsei_KOUJI_TYAKUSYU_DATE">#REF!</definedName>
    <definedName name="work_shinsei_nushi_address">#REF!</definedName>
    <definedName name="work_shinsei_NUSHI_CORP">#REF!</definedName>
    <definedName name="work_shinsei_NUSHI_NAME">#REF!</definedName>
    <definedName name="work_shinsei_NUSHI_NAME_KANA">#REF!</definedName>
    <definedName name="work_shinsei_NUSHI_POST">#REF!</definedName>
    <definedName name="work_shinsei_NUSHI_POST_CODE">#REF!</definedName>
    <definedName name="work_shinsei_NUSHI_TEL">#REF!</definedName>
    <definedName name="work_shinsei_owner2">#REF!</definedName>
    <definedName name="work_shinsei_owner2__address">#REF!</definedName>
    <definedName name="work_shinsei_owner3">#REF!</definedName>
    <definedName name="work_shinsei_owner3__address">#REF!</definedName>
    <definedName name="work_shinsei_owner4">#REF!</definedName>
    <definedName name="work_shinsei_owner4__address">#REF!</definedName>
    <definedName name="work_shinsei_owner5">#REF!</definedName>
    <definedName name="work_shinsei_owner5__address">#REF!</definedName>
    <definedName name="work_shinsei_owner6">#REF!</definedName>
    <definedName name="work_shinsei_owner6__address">#REF!</definedName>
    <definedName name="work_shinsei_PROVO_DATE">#REF!</definedName>
    <definedName name="work_shinsei_PROVO_NO">#REF!</definedName>
    <definedName name="work_shinsei_PROVO_TORISAGE_DATE">#REF!</definedName>
    <definedName name="work_shinsei_REPORT_DEST_DEPART_NAME">#REF!</definedName>
    <definedName name="work_shinsei_REPORT_DEST_NAME">#REF!</definedName>
    <definedName name="work_shinsei_sekkei_address">#REF!</definedName>
    <definedName name="work_shinsei_SEKKEI_DOC">#REF!</definedName>
    <definedName name="work_shinsei_SEKKEI_JIMU_NAME">#REF!</definedName>
    <definedName name="work_shinsei_sekkei_jimu_sikaku">#REF!</definedName>
    <definedName name="work_shinsei_SEKKEI_NAME">#REF!</definedName>
    <definedName name="work_shinsei_SEKKEI_POST_CODE">#REF!</definedName>
    <definedName name="work_shinsei_SEKKEI_REGIST_DATE">#REF!</definedName>
    <definedName name="work_shinsei_sekkei_sikaku">#REF!</definedName>
    <definedName name="work_shinsei_SEKKEI_TEL">#REF!</definedName>
    <definedName name="work_shinsei_sekou_address">#REF!</definedName>
    <definedName name="work_shinsei_SEKOU_JIMU_NAME">#REF!</definedName>
    <definedName name="work_shinsei_sekou_jimu_sikaku">#REF!</definedName>
    <definedName name="work_shinsei_SEKOU_NAME">#REF!</definedName>
    <definedName name="work_shinsei_SEKOU_POST_CODE">#REF!</definedName>
    <definedName name="work_shinsei_SEKOU_REGIST_DATE">#REF!</definedName>
    <definedName name="work_shinsei_SEKOU_TEL">#REF!</definedName>
    <definedName name="work_shinsei_SETUBI__address">#REF!</definedName>
    <definedName name="work_shinsei_SETUBI_COMPANY">#REF!</definedName>
    <definedName name="work_shinsei_SETUBI_DOC">#REF!</definedName>
    <definedName name="work_shinsei_SETUBI_NAME">#REF!</definedName>
    <definedName name="work_shinsei_SETUBI_POST_CODE">#REF!</definedName>
    <definedName name="work_shinsei_SETUBI_REGIST_NO">#REF!</definedName>
    <definedName name="work_shinsei_SETUBI_TEL">#REF!</definedName>
    <definedName name="work_shinsei_target">#REF!</definedName>
    <definedName name="work_shinsei_UKETUKE_NO">#REF!</definedName>
    <definedName name="xx">[3]dDATA_cst!$L$338</definedName>
    <definedName name="セミナー担当">#REF!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5" i="1" l="1"/>
  <c r="H132" i="1"/>
  <c r="J125" i="1"/>
  <c r="J132" i="1"/>
  <c r="BE57" i="6"/>
  <c r="BE58" i="6" s="1"/>
  <c r="J115" i="1" s="1"/>
  <c r="BC57" i="6"/>
  <c r="BC58" i="6" s="1"/>
  <c r="J113" i="1" s="1"/>
  <c r="BE48" i="6"/>
  <c r="BE49" i="6" l="1"/>
  <c r="J88" i="1" s="1"/>
  <c r="BF48" i="6"/>
  <c r="BF49" i="6" s="1"/>
  <c r="I40" i="6"/>
  <c r="U40" i="6" s="1"/>
  <c r="J59" i="1" s="1"/>
  <c r="E78" i="1"/>
  <c r="Q40" i="6" l="1"/>
  <c r="I59" i="1" s="1"/>
  <c r="I36" i="7"/>
  <c r="U36" i="7" s="1"/>
  <c r="I35" i="7"/>
  <c r="U35" i="7" s="1"/>
  <c r="J31" i="1" s="1"/>
  <c r="AY57" i="6"/>
  <c r="AY58" i="6" s="1"/>
  <c r="AS57" i="6"/>
  <c r="AS58" i="6" s="1"/>
  <c r="AO57" i="6"/>
  <c r="AC58" i="6"/>
  <c r="BC48" i="6"/>
  <c r="BC49" i="6" s="1"/>
  <c r="J86" i="1" s="1"/>
  <c r="AY48" i="6"/>
  <c r="AY49" i="6" s="1"/>
  <c r="AS48" i="6"/>
  <c r="AS49" i="6" s="1"/>
  <c r="AC48" i="6"/>
  <c r="J109" i="1" l="1"/>
  <c r="BF58" i="6"/>
  <c r="J90" i="1"/>
  <c r="J33" i="1"/>
  <c r="J84" i="1"/>
  <c r="J124" i="1" l="1"/>
  <c r="J131" i="1"/>
  <c r="I36" i="6"/>
  <c r="G78" i="1" l="1"/>
  <c r="H131" i="1" l="1"/>
  <c r="G133" i="1"/>
  <c r="G126" i="1"/>
  <c r="E96" i="1"/>
  <c r="H124" i="1"/>
  <c r="I41" i="6"/>
  <c r="I39" i="6"/>
  <c r="U39" i="6" s="1"/>
  <c r="J57" i="1" s="1"/>
  <c r="I35" i="6"/>
  <c r="U41" i="6" l="1"/>
  <c r="Q41" i="6"/>
  <c r="M41" i="6"/>
  <c r="H61" i="1" s="1"/>
  <c r="J111" i="1"/>
  <c r="U35" i="6"/>
  <c r="J49" i="1" s="1"/>
  <c r="Q35" i="6"/>
  <c r="I49" i="1" s="1"/>
  <c r="J133" i="1"/>
  <c r="J126" i="1"/>
  <c r="H126" i="1"/>
  <c r="Q39" i="6"/>
  <c r="I57" i="1" s="1"/>
  <c r="Y49" i="6"/>
  <c r="Y50" i="6"/>
  <c r="AK50" i="6" s="1"/>
  <c r="Y51" i="6"/>
  <c r="AK51" i="6" s="1"/>
  <c r="Y52" i="6"/>
  <c r="AK52" i="6" s="1"/>
  <c r="Y58" i="6"/>
  <c r="AK58" i="6" s="1"/>
  <c r="Y48" i="6"/>
  <c r="U49" i="6"/>
  <c r="AG49" i="6" s="1"/>
  <c r="U50" i="6"/>
  <c r="AG50" i="6" s="1"/>
  <c r="U51" i="6"/>
  <c r="AG51" i="6" s="1"/>
  <c r="U52" i="6"/>
  <c r="AG52" i="6" s="1"/>
  <c r="U48" i="6"/>
  <c r="U58" i="6"/>
  <c r="AG58" i="6" s="1"/>
  <c r="E58" i="6"/>
  <c r="AO58" i="6" s="1"/>
  <c r="J107" i="1" s="1"/>
  <c r="I48" i="6"/>
  <c r="U53" i="6" l="1"/>
  <c r="J101" i="1"/>
  <c r="AK49" i="6"/>
  <c r="AK48" i="6"/>
  <c r="AG48" i="6"/>
  <c r="J61" i="1"/>
  <c r="I61" i="1"/>
  <c r="M58" i="6"/>
  <c r="J103" i="1"/>
  <c r="I49" i="6"/>
  <c r="Q49" i="6" s="1"/>
  <c r="I50" i="6"/>
  <c r="I51" i="6"/>
  <c r="Q51" i="6" s="1"/>
  <c r="I52" i="6"/>
  <c r="Q52" i="6" s="1"/>
  <c r="E50" i="6"/>
  <c r="M50" i="6" s="1"/>
  <c r="E51" i="6"/>
  <c r="M51" i="6" s="1"/>
  <c r="E52" i="6"/>
  <c r="M52" i="6" s="1"/>
  <c r="E49" i="6"/>
  <c r="M49" i="6" s="1"/>
  <c r="E48" i="6"/>
  <c r="J82" i="1" l="1"/>
  <c r="E53" i="6"/>
  <c r="J96" i="1"/>
  <c r="AO51" i="6"/>
  <c r="I76" i="1" s="1"/>
  <c r="AO49" i="6"/>
  <c r="I74" i="1" s="1"/>
  <c r="AO52" i="6"/>
  <c r="I77" i="1" s="1"/>
  <c r="Q50" i="6"/>
  <c r="AO50" i="6" s="1"/>
  <c r="I75" i="1" s="1"/>
  <c r="M48" i="6"/>
  <c r="Q48" i="6"/>
  <c r="M30" i="7"/>
  <c r="AO48" i="6" l="1"/>
  <c r="BG48" i="6" s="1"/>
  <c r="I30" i="2"/>
  <c r="I73" i="1" l="1"/>
  <c r="H92" i="1"/>
  <c r="J73" i="1"/>
  <c r="I44" i="8"/>
  <c r="M44" i="8" s="1"/>
  <c r="I42" i="8"/>
  <c r="I43" i="8"/>
  <c r="P44" i="8"/>
  <c r="O44" i="8"/>
  <c r="N44" i="8"/>
  <c r="L44" i="8"/>
  <c r="K44" i="8"/>
  <c r="J44" i="8"/>
  <c r="I30" i="6"/>
  <c r="R6" i="1"/>
  <c r="F6" i="1" s="1"/>
  <c r="H130" i="1"/>
  <c r="H133" i="1" s="1"/>
  <c r="P43" i="8"/>
  <c r="O43" i="8"/>
  <c r="N43" i="8"/>
  <c r="L43" i="8"/>
  <c r="K43" i="8"/>
  <c r="J43" i="8"/>
  <c r="L42" i="8"/>
  <c r="K42" i="8"/>
  <c r="J42" i="8"/>
  <c r="J11" i="1" l="1"/>
  <c r="M43" i="8"/>
  <c r="J8" i="1" s="1"/>
  <c r="T18" i="1" l="1"/>
  <c r="T17" i="1"/>
  <c r="T16" i="1"/>
  <c r="T15" i="1"/>
  <c r="T14" i="1"/>
  <c r="S18" i="1"/>
  <c r="S17" i="1"/>
  <c r="S16" i="1"/>
  <c r="S15" i="1"/>
  <c r="S14" i="1"/>
  <c r="R17" i="1" l="1"/>
  <c r="I17" i="1" s="1"/>
  <c r="R18" i="1"/>
  <c r="I18" i="1" s="1"/>
  <c r="R14" i="1"/>
  <c r="I14" i="1" s="1"/>
  <c r="R15" i="1"/>
  <c r="I15" i="1" s="1"/>
  <c r="R16" i="1"/>
  <c r="I16" i="1" s="1"/>
  <c r="I33" i="6"/>
  <c r="I34" i="6"/>
  <c r="I31" i="6"/>
  <c r="I38" i="6"/>
  <c r="M38" i="6" s="1"/>
  <c r="I37" i="6"/>
  <c r="I32" i="6"/>
  <c r="M34" i="7"/>
  <c r="U34" i="7" s="1"/>
  <c r="J29" i="1" s="1"/>
  <c r="M33" i="7"/>
  <c r="U33" i="7" s="1"/>
  <c r="M32" i="7"/>
  <c r="U32" i="7" s="1"/>
  <c r="M31" i="7"/>
  <c r="U31" i="7" s="1"/>
  <c r="J23" i="1" s="1"/>
  <c r="I30" i="7"/>
  <c r="U30" i="7" s="1"/>
  <c r="I33" i="7"/>
  <c r="I34" i="7"/>
  <c r="E31" i="2"/>
  <c r="U31" i="2" s="1"/>
  <c r="Q33" i="6" l="1"/>
  <c r="I46" i="1" s="1"/>
  <c r="U33" i="6"/>
  <c r="J46" i="1" s="1"/>
  <c r="Q32" i="6"/>
  <c r="I44" i="1" s="1"/>
  <c r="U32" i="6"/>
  <c r="J44" i="1" s="1"/>
  <c r="Q30" i="6"/>
  <c r="I42" i="1" s="1"/>
  <c r="M30" i="6"/>
  <c r="M32" i="6"/>
  <c r="H44" i="1" s="1"/>
  <c r="Q37" i="6"/>
  <c r="I53" i="1" s="1"/>
  <c r="M37" i="6"/>
  <c r="H53" i="1" s="1"/>
  <c r="H55" i="1"/>
  <c r="U30" i="6"/>
  <c r="J42" i="1" s="1"/>
  <c r="R19" i="1"/>
  <c r="U37" i="6"/>
  <c r="J53" i="1" s="1"/>
  <c r="J21" i="1"/>
  <c r="J27" i="1"/>
  <c r="J25" i="1"/>
  <c r="M42" i="6" l="1"/>
  <c r="U42" i="6"/>
  <c r="Q42" i="6"/>
  <c r="I63" i="1" s="1"/>
  <c r="H42" i="1"/>
  <c r="T19" i="1"/>
  <c r="S19" i="1"/>
  <c r="E30" i="2"/>
  <c r="Y30" i="2" s="1"/>
  <c r="U30" i="2" l="1"/>
  <c r="AK30" i="2" s="1"/>
  <c r="F19" i="1"/>
  <c r="H63" i="1"/>
  <c r="J63" i="1"/>
  <c r="Q34" i="2"/>
  <c r="AG34" i="2" s="1"/>
  <c r="M34" i="2"/>
  <c r="AC34" i="2" s="1"/>
  <c r="I34" i="2"/>
  <c r="Y34" i="2" s="1"/>
  <c r="Q33" i="2"/>
  <c r="AG33" i="2" s="1"/>
  <c r="M33" i="2"/>
  <c r="AC33" i="2" s="1"/>
  <c r="I33" i="2"/>
  <c r="Y33" i="2" s="1"/>
  <c r="Q32" i="2"/>
  <c r="AG32" i="2" s="1"/>
  <c r="M32" i="2"/>
  <c r="I32" i="2"/>
  <c r="Y32" i="2" s="1"/>
  <c r="Q31" i="2"/>
  <c r="AG31" i="2" s="1"/>
  <c r="M31" i="2"/>
  <c r="AC31" i="2" s="1"/>
  <c r="I31" i="2"/>
  <c r="Y31" i="2" s="1"/>
  <c r="Q30" i="2"/>
  <c r="AG30" i="2" s="1"/>
  <c r="M30" i="2"/>
  <c r="AC30" i="2" s="1"/>
  <c r="E34" i="2"/>
  <c r="U34" i="2" s="1"/>
  <c r="E33" i="2"/>
  <c r="E32" i="2"/>
  <c r="U33" i="2" l="1"/>
  <c r="AK33" i="2"/>
  <c r="AC32" i="2"/>
  <c r="U32" i="2"/>
  <c r="AK32" i="2" s="1"/>
  <c r="J14" i="1"/>
  <c r="AK31" i="2"/>
  <c r="J17" i="1"/>
  <c r="AK34" i="2"/>
  <c r="J18" i="1" s="1"/>
  <c r="AO30" i="2" l="1"/>
  <c r="J13" i="1" s="1"/>
  <c r="J35" i="1" s="1"/>
  <c r="J16" i="1"/>
  <c r="J15" i="1"/>
  <c r="I58" i="6"/>
  <c r="Q58" i="6" s="1"/>
  <c r="H117" i="1" l="1"/>
  <c r="J9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hideyuki yatsuga</author>
  </authors>
  <commentList>
    <comment ref="E8" authorId="0" shapeId="0" xr:uid="{6D245BBE-D435-4743-9086-781CF948663F}">
      <text>
        <r>
          <rPr>
            <b/>
            <sz val="9"/>
            <color indexed="81"/>
            <rFont val="MS P ゴシック"/>
            <family val="3"/>
            <charset val="128"/>
          </rPr>
          <t>確認申請書第三面　申請延べ面積(㎡)を入力します</t>
        </r>
      </text>
    </comment>
    <comment ref="E14" authorId="0" shapeId="0" xr:uid="{377E57B7-9054-4BFD-A2F0-54F2C276BBF2}">
      <text>
        <r>
          <rPr>
            <sz val="9"/>
            <color indexed="81"/>
            <rFont val="MS P ゴシック"/>
            <family val="3"/>
            <charset val="128"/>
          </rPr>
          <t>・確認申請書第六面の構造計算書が添付される棟ごとの延べ面積を入力します</t>
        </r>
      </text>
    </comment>
    <comment ref="F14" authorId="0" shapeId="0" xr:uid="{21D237C6-D5D1-4E29-844C-8698A129D7DB}">
      <text>
        <r>
          <rPr>
            <sz val="9"/>
            <color indexed="81"/>
            <rFont val="MS P ゴシック"/>
            <family val="3"/>
            <charset val="128"/>
          </rPr>
          <t>確認申請書第六面【５．構造計算の区分】において、法第81条第2項第2号イに掲げる建築物に☑がある場合は■を入力します</t>
        </r>
      </text>
    </comment>
    <comment ref="G14" authorId="0" shapeId="0" xr:uid="{D889040E-CB95-411B-A00A-DB79F6C19EEB}">
      <text>
        <r>
          <rPr>
            <sz val="9"/>
            <color indexed="81"/>
            <rFont val="MS P ゴシック"/>
            <family val="3"/>
            <charset val="128"/>
          </rPr>
          <t xml:space="preserve">確認申請書第六面【５．構造計算の区分】において、法第81条第2項第1号ロに掲げる建築物に☑がある場合は■を入力します
</t>
        </r>
      </text>
    </comment>
    <comment ref="H14" authorId="0" shapeId="0" xr:uid="{EE6154A1-2005-4E6F-B0D1-FE9967E2DA90}">
      <text>
        <r>
          <rPr>
            <sz val="9"/>
            <color indexed="81"/>
            <rFont val="MS P ゴシック"/>
            <family val="3"/>
            <charset val="128"/>
          </rPr>
          <t xml:space="preserve">確認申請書第六面【５．構造計算の区分】において、法第81条第2項第1号イに掲げる建築物に☑がある場合は■を入力します
</t>
        </r>
      </text>
    </comment>
    <comment ref="E15" authorId="0" shapeId="0" xr:uid="{37154C94-4D02-41F7-9158-3C776DF870CD}">
      <text>
        <r>
          <rPr>
            <sz val="9"/>
            <color indexed="81"/>
            <rFont val="MS P ゴシック"/>
            <family val="3"/>
            <charset val="128"/>
          </rPr>
          <t>・確認申請書第六面の構造計算書が添付される棟ごとの延べ面積を入力します</t>
        </r>
      </text>
    </comment>
    <comment ref="E16" authorId="0" shapeId="0" xr:uid="{6E6B7EF8-0B2D-493B-B0EB-F3FBF5E2C8C9}">
      <text>
        <r>
          <rPr>
            <sz val="9"/>
            <color indexed="81"/>
            <rFont val="MS P ゴシック"/>
            <family val="3"/>
            <charset val="128"/>
          </rPr>
          <t>・確認申請書第六面の構造計算書が添付される棟ごとの延べ面積を入力します</t>
        </r>
      </text>
    </comment>
    <comment ref="E17" authorId="0" shapeId="0" xr:uid="{AE8EBC8A-FC00-4A42-B601-C843AF30FB55}">
      <text>
        <r>
          <rPr>
            <sz val="9"/>
            <color indexed="81"/>
            <rFont val="MS P ゴシック"/>
            <family val="3"/>
            <charset val="128"/>
          </rPr>
          <t>・確認申請書第六面の構造計算書が添付される棟ごとの延べ面積を入力します</t>
        </r>
      </text>
    </comment>
    <comment ref="E18" authorId="0" shapeId="0" xr:uid="{C6860E52-B88F-4542-B21B-C7747D5F356A}">
      <text>
        <r>
          <rPr>
            <sz val="9"/>
            <color indexed="81"/>
            <rFont val="MS P ゴシック"/>
            <family val="3"/>
            <charset val="128"/>
          </rPr>
          <t>・確認申請書第六面の構造計算書が添付される棟ごとの延べ面積を入力します</t>
        </r>
      </text>
    </comment>
  </commentList>
</comments>
</file>

<file path=xl/sharedStrings.xml><?xml version="1.0" encoding="utf-8"?>
<sst xmlns="http://schemas.openxmlformats.org/spreadsheetml/2006/main" count="1138" uniqueCount="253">
  <si>
    <t>算定面積</t>
    <rPh sb="0" eb="2">
      <t>サンテイ</t>
    </rPh>
    <rPh sb="2" eb="4">
      <t>メンセキ</t>
    </rPh>
    <phoneticPr fontId="1"/>
  </si>
  <si>
    <t>基本手数料</t>
    <rPh sb="0" eb="5">
      <t>キホンテスウリョウ</t>
    </rPh>
    <phoneticPr fontId="1"/>
  </si>
  <si>
    <t>算定表</t>
    <rPh sb="0" eb="3">
      <t>サンテイヒョウ</t>
    </rPh>
    <phoneticPr fontId="1"/>
  </si>
  <si>
    <t>No</t>
    <phoneticPr fontId="1"/>
  </si>
  <si>
    <t>→</t>
    <phoneticPr fontId="1"/>
  </si>
  <si>
    <t>合計</t>
    <rPh sb="0" eb="2">
      <t>ゴウケイ</t>
    </rPh>
    <phoneticPr fontId="1"/>
  </si>
  <si>
    <t>構造適判整合審査の有無</t>
    <rPh sb="0" eb="2">
      <t>コウゾウ</t>
    </rPh>
    <rPh sb="2" eb="4">
      <t>テキハン</t>
    </rPh>
    <rPh sb="4" eb="8">
      <t>セイゴウシンサ</t>
    </rPh>
    <rPh sb="9" eb="11">
      <t>ウム</t>
    </rPh>
    <phoneticPr fontId="1"/>
  </si>
  <si>
    <t>1)</t>
  </si>
  <si>
    <t>2)</t>
  </si>
  <si>
    <t>2)</t>
    <phoneticPr fontId="1"/>
  </si>
  <si>
    <t>3)</t>
  </si>
  <si>
    <t>3)</t>
    <phoneticPr fontId="1"/>
  </si>
  <si>
    <t>4)</t>
  </si>
  <si>
    <t>4)</t>
    <phoneticPr fontId="1"/>
  </si>
  <si>
    <t>5)</t>
  </si>
  <si>
    <t>5)</t>
    <phoneticPr fontId="1"/>
  </si>
  <si>
    <t>天空率の有無</t>
    <rPh sb="0" eb="3">
      <t>テンクウリツ</t>
    </rPh>
    <rPh sb="4" eb="6">
      <t>ウム</t>
    </rPh>
    <phoneticPr fontId="1"/>
  </si>
  <si>
    <t>特定天井の審査</t>
    <rPh sb="0" eb="4">
      <t>トクテイテンジョウ</t>
    </rPh>
    <rPh sb="5" eb="7">
      <t>シンサ</t>
    </rPh>
    <phoneticPr fontId="1"/>
  </si>
  <si>
    <t>省エネ適判整合審査</t>
    <rPh sb="0" eb="1">
      <t>ショウ</t>
    </rPh>
    <rPh sb="3" eb="5">
      <t>テキハン</t>
    </rPh>
    <rPh sb="5" eb="9">
      <t>セイゴウシンサ</t>
    </rPh>
    <phoneticPr fontId="1"/>
  </si>
  <si>
    <t>省エネ仕様基準審査</t>
    <rPh sb="0" eb="1">
      <t>ショウ</t>
    </rPh>
    <rPh sb="3" eb="5">
      <t>シヨウ</t>
    </rPh>
    <rPh sb="5" eb="7">
      <t>キジュン</t>
    </rPh>
    <rPh sb="7" eb="9">
      <t>シンサ</t>
    </rPh>
    <phoneticPr fontId="1"/>
  </si>
  <si>
    <t>電子申請消防同意印刷</t>
    <rPh sb="0" eb="4">
      <t>デンシシンセイ</t>
    </rPh>
    <rPh sb="4" eb="8">
      <t>ショウボウドウイ</t>
    </rPh>
    <rPh sb="8" eb="10">
      <t>インサツ</t>
    </rPh>
    <phoneticPr fontId="1"/>
  </si>
  <si>
    <t>区分</t>
    <rPh sb="0" eb="2">
      <t>クブン</t>
    </rPh>
    <phoneticPr fontId="1"/>
  </si>
  <si>
    <t>手数料</t>
    <rPh sb="0" eb="3">
      <t>テスウリョウ</t>
    </rPh>
    <phoneticPr fontId="1"/>
  </si>
  <si>
    <r>
      <t xml:space="preserve"> </t>
    </r>
    <r>
      <rPr>
        <b/>
        <sz val="11"/>
        <color theme="1"/>
        <rFont val="游ゴシック"/>
        <family val="3"/>
        <charset val="128"/>
        <scheme val="minor"/>
      </rPr>
      <t>→</t>
    </r>
    <phoneticPr fontId="1"/>
  </si>
  <si>
    <t>㎡　②</t>
    <phoneticPr fontId="1"/>
  </si>
  <si>
    <t>㎡　③</t>
    <phoneticPr fontId="1"/>
  </si>
  <si>
    <t>㎡　④</t>
    <phoneticPr fontId="1"/>
  </si>
  <si>
    <t>①</t>
    <phoneticPr fontId="1"/>
  </si>
  <si>
    <t>②</t>
    <phoneticPr fontId="1"/>
  </si>
  <si>
    <t>③</t>
    <phoneticPr fontId="1"/>
  </si>
  <si>
    <t>④</t>
    <phoneticPr fontId="1"/>
  </si>
  <si>
    <t>㎡　⑤</t>
    <phoneticPr fontId="1"/>
  </si>
  <si>
    <t>⑤</t>
    <phoneticPr fontId="1"/>
  </si>
  <si>
    <t>1)</t>
    <phoneticPr fontId="1"/>
  </si>
  <si>
    <t>構造適判
整合審査料</t>
    <rPh sb="0" eb="2">
      <t>コウゾウ</t>
    </rPh>
    <rPh sb="2" eb="4">
      <t>テキハン</t>
    </rPh>
    <rPh sb="5" eb="7">
      <t>セイゴウ</t>
    </rPh>
    <rPh sb="7" eb="9">
      <t>シンサ</t>
    </rPh>
    <rPh sb="9" eb="10">
      <t>リョウ</t>
    </rPh>
    <phoneticPr fontId="1"/>
  </si>
  <si>
    <t>　建築確認・検査申請手数料</t>
    <rPh sb="1" eb="5">
      <t>ケンチクカクニン</t>
    </rPh>
    <rPh sb="6" eb="8">
      <t>ケンサ</t>
    </rPh>
    <rPh sb="8" eb="10">
      <t>シンセイ</t>
    </rPh>
    <rPh sb="10" eb="13">
      <t>テスウリョウ</t>
    </rPh>
    <phoneticPr fontId="1"/>
  </si>
  <si>
    <t>令和６年４月１日改定　</t>
    <rPh sb="0" eb="2">
      <t>レイワ</t>
    </rPh>
    <rPh sb="3" eb="4">
      <t>ネン</t>
    </rPh>
    <rPh sb="5" eb="6">
      <t>ガツ</t>
    </rPh>
    <rPh sb="7" eb="10">
      <t>ニチカイテイ</t>
    </rPh>
    <phoneticPr fontId="1"/>
  </si>
  <si>
    <t>■</t>
    <phoneticPr fontId="1"/>
  </si>
  <si>
    <t>確認・検査の申請手数料は、申請床面積の合計等により算定する『基本手数料』に、計画の特性に応じた要素等について加算又は減算して算定します。</t>
    <rPh sb="29" eb="36">
      <t>｢キホンテスウリョウ｣</t>
    </rPh>
    <rPh sb="41" eb="43">
      <t>トクセイ</t>
    </rPh>
    <rPh sb="49" eb="50">
      <t>トウ</t>
    </rPh>
    <rPh sb="56" eb="57">
      <t>マタ</t>
    </rPh>
    <phoneticPr fontId="1"/>
  </si>
  <si>
    <t>●</t>
    <phoneticPr fontId="1"/>
  </si>
  <si>
    <t>確認申請手数料</t>
    <phoneticPr fontId="1"/>
  </si>
  <si>
    <t>建築物(申請床面積の合計)</t>
    <rPh sb="0" eb="3">
      <t>ケンチクブツ</t>
    </rPh>
    <rPh sb="4" eb="6">
      <t>シンセイ</t>
    </rPh>
    <rPh sb="6" eb="7">
      <t>ユカ</t>
    </rPh>
    <rPh sb="7" eb="8">
      <t>メン</t>
    </rPh>
    <rPh sb="8" eb="9">
      <t>セキ</t>
    </rPh>
    <rPh sb="10" eb="12">
      <t>ゴウケイ</t>
    </rPh>
    <phoneticPr fontId="27"/>
  </si>
  <si>
    <t>基 本 手 数 料</t>
    <rPh sb="0" eb="1">
      <t>モト</t>
    </rPh>
    <rPh sb="2" eb="3">
      <t>ホン</t>
    </rPh>
    <rPh sb="4" eb="5">
      <t>テ</t>
    </rPh>
    <rPh sb="6" eb="7">
      <t>カズ</t>
    </rPh>
    <rPh sb="8" eb="9">
      <t>リョウ</t>
    </rPh>
    <phoneticPr fontId="1"/>
  </si>
  <si>
    <t>加 算 手 数 料</t>
    <rPh sb="0" eb="1">
      <t>カ</t>
    </rPh>
    <rPh sb="2" eb="3">
      <t>サン</t>
    </rPh>
    <rPh sb="4" eb="5">
      <t>テ</t>
    </rPh>
    <rPh sb="6" eb="7">
      <t>カズ</t>
    </rPh>
    <rPh sb="8" eb="9">
      <t>リョウ</t>
    </rPh>
    <phoneticPr fontId="1"/>
  </si>
  <si>
    <r>
      <t>【特例有り】</t>
    </r>
    <r>
      <rPr>
        <b/>
        <vertAlign val="superscript"/>
        <sz val="10"/>
        <rFont val="游ゴシック"/>
        <family val="3"/>
        <charset val="128"/>
      </rPr>
      <t>※1</t>
    </r>
    <phoneticPr fontId="1"/>
  </si>
  <si>
    <r>
      <t>【特例無し】</t>
    </r>
    <r>
      <rPr>
        <b/>
        <vertAlign val="superscript"/>
        <sz val="10"/>
        <rFont val="游ゴシック"/>
        <family val="3"/>
        <charset val="128"/>
      </rPr>
      <t>※1</t>
    </r>
    <rPh sb="1" eb="3">
      <t>トクレイ</t>
    </rPh>
    <rPh sb="3" eb="4">
      <t>ナ</t>
    </rPh>
    <phoneticPr fontId="1"/>
  </si>
  <si>
    <t>構造計算書</t>
    <rPh sb="0" eb="2">
      <t>コウゾウ</t>
    </rPh>
    <rPh sb="2" eb="5">
      <t>ケイサンショ</t>
    </rPh>
    <phoneticPr fontId="1"/>
  </si>
  <si>
    <t>構造計算ルート2</t>
    <rPh sb="0" eb="2">
      <t>コウゾウ</t>
    </rPh>
    <rPh sb="2" eb="4">
      <t>ケイサン</t>
    </rPh>
    <phoneticPr fontId="1"/>
  </si>
  <si>
    <t>限界耐力計算等</t>
    <phoneticPr fontId="1"/>
  </si>
  <si>
    <t>特定天井</t>
    <rPh sb="0" eb="4">
      <t>トクテイテンジョウ</t>
    </rPh>
    <phoneticPr fontId="1"/>
  </si>
  <si>
    <t>構造適判</t>
    <rPh sb="0" eb="4">
      <t>コウゾウテキハン</t>
    </rPh>
    <phoneticPr fontId="1"/>
  </si>
  <si>
    <r>
      <t>天空率</t>
    </r>
    <r>
      <rPr>
        <b/>
        <vertAlign val="superscript"/>
        <sz val="9"/>
        <rFont val="游ゴシック"/>
        <family val="3"/>
        <charset val="128"/>
      </rPr>
      <t>※3</t>
    </r>
    <rPh sb="0" eb="3">
      <t>テンクウリツ</t>
    </rPh>
    <phoneticPr fontId="1"/>
  </si>
  <si>
    <t>避難安全・耐火性能</t>
    <rPh sb="0" eb="2">
      <t>ヒナン</t>
    </rPh>
    <rPh sb="2" eb="4">
      <t>アンゼン</t>
    </rPh>
    <rPh sb="5" eb="6">
      <t>タイ</t>
    </rPh>
    <rPh sb="6" eb="9">
      <t>カセイノウ</t>
    </rPh>
    <phoneticPr fontId="1"/>
  </si>
  <si>
    <t>省エネ適判</t>
    <rPh sb="0" eb="1">
      <t>ショウ</t>
    </rPh>
    <rPh sb="3" eb="5">
      <t>テキハン</t>
    </rPh>
    <phoneticPr fontId="1"/>
  </si>
  <si>
    <r>
      <t>審査</t>
    </r>
    <r>
      <rPr>
        <b/>
        <vertAlign val="superscript"/>
        <sz val="9"/>
        <rFont val="游ゴシック"/>
        <family val="3"/>
        <charset val="128"/>
      </rPr>
      <t>※2</t>
    </r>
    <phoneticPr fontId="1"/>
  </si>
  <si>
    <r>
      <t>基準審査</t>
    </r>
    <r>
      <rPr>
        <b/>
        <vertAlign val="superscript"/>
        <sz val="9"/>
        <rFont val="游ゴシック"/>
        <family val="3"/>
        <charset val="128"/>
      </rPr>
      <t>※2</t>
    </r>
    <rPh sb="0" eb="2">
      <t>キジュン</t>
    </rPh>
    <phoneticPr fontId="1"/>
  </si>
  <si>
    <r>
      <t>審査</t>
    </r>
    <r>
      <rPr>
        <b/>
        <vertAlign val="superscript"/>
        <sz val="9"/>
        <rFont val="游ゴシック"/>
        <family val="3"/>
        <charset val="128"/>
      </rPr>
      <t>※3</t>
    </r>
    <rPh sb="0" eb="2">
      <t>シンサ</t>
    </rPh>
    <phoneticPr fontId="1"/>
  </si>
  <si>
    <r>
      <t>整合審査</t>
    </r>
    <r>
      <rPr>
        <b/>
        <vertAlign val="superscript"/>
        <sz val="9"/>
        <rFont val="游ゴシック"/>
        <family val="3"/>
        <charset val="128"/>
      </rPr>
      <t>※2</t>
    </r>
    <rPh sb="0" eb="2">
      <t>セイゴウ</t>
    </rPh>
    <phoneticPr fontId="1"/>
  </si>
  <si>
    <r>
      <t>・防火区画検証法</t>
    </r>
    <r>
      <rPr>
        <b/>
        <vertAlign val="superscript"/>
        <sz val="8"/>
        <rFont val="游ゴシック"/>
        <family val="3"/>
        <charset val="128"/>
      </rPr>
      <t>※3</t>
    </r>
    <rPh sb="3" eb="5">
      <t>クカク</t>
    </rPh>
    <phoneticPr fontId="1"/>
  </si>
  <si>
    <r>
      <t>整合審査</t>
    </r>
    <r>
      <rPr>
        <b/>
        <vertAlign val="superscript"/>
        <sz val="9"/>
        <rFont val="游ゴシック"/>
        <family val="3"/>
        <charset val="128"/>
      </rPr>
      <t>※3</t>
    </r>
    <rPh sb="0" eb="2">
      <t>セイゴウ</t>
    </rPh>
    <phoneticPr fontId="1"/>
  </si>
  <si>
    <t>㎡以内</t>
  </si>
  <si>
    <t>円</t>
    <rPh sb="0" eb="1">
      <t>エン</t>
    </rPh>
    <phoneticPr fontId="1"/>
  </si>
  <si>
    <t>㎡を超え</t>
  </si>
  <si>
    <t>----</t>
    <phoneticPr fontId="1"/>
  </si>
  <si>
    <t>㎡を超える</t>
    <phoneticPr fontId="1"/>
  </si>
  <si>
    <t>昇降機・建築設備(一基につき)</t>
    <rPh sb="0" eb="3">
      <t>ショウコウキ</t>
    </rPh>
    <rPh sb="4" eb="8">
      <t>ケンチクセツビ</t>
    </rPh>
    <rPh sb="9" eb="11">
      <t>イッキ</t>
    </rPh>
    <phoneticPr fontId="27"/>
  </si>
  <si>
    <t>工作物(一つにつき)</t>
    <rPh sb="0" eb="3">
      <t>コウサクブツ</t>
    </rPh>
    <phoneticPr fontId="27"/>
  </si>
  <si>
    <t>※1</t>
    <phoneticPr fontId="1"/>
  </si>
  <si>
    <t>特例とは、建築基準法第６条の４に規定する建築物の建築に関する確認の特例をいいます。</t>
    <rPh sb="0" eb="2">
      <t>トクレイ</t>
    </rPh>
    <rPh sb="16" eb="18">
      <t>キテイ</t>
    </rPh>
    <rPh sb="20" eb="23">
      <t>ケンチクブツ</t>
    </rPh>
    <rPh sb="33" eb="35">
      <t>トクレイ</t>
    </rPh>
    <phoneticPr fontId="1"/>
  </si>
  <si>
    <t>※2</t>
  </si>
  <si>
    <t>構造上の棟毎の床面積により算定した額を合計し、基本手数料に加算します。(構造計算書の審査が必要な既存の部分も含む)</t>
    <rPh sb="0" eb="3">
      <t>コウゾウジョウ</t>
    </rPh>
    <rPh sb="4" eb="5">
      <t>ムネ</t>
    </rPh>
    <rPh sb="5" eb="6">
      <t>ゴト</t>
    </rPh>
    <rPh sb="7" eb="10">
      <t>ユカメンセキ</t>
    </rPh>
    <rPh sb="13" eb="15">
      <t>サンテイ</t>
    </rPh>
    <rPh sb="17" eb="18">
      <t>ガク</t>
    </rPh>
    <rPh sb="19" eb="21">
      <t>ゴウケイ</t>
    </rPh>
    <rPh sb="23" eb="28">
      <t>キホンテスウリョウ</t>
    </rPh>
    <rPh sb="29" eb="31">
      <t>カサン</t>
    </rPh>
    <rPh sb="36" eb="41">
      <t>コウゾウケイサンショ</t>
    </rPh>
    <rPh sb="42" eb="44">
      <t>シンサ</t>
    </rPh>
    <rPh sb="45" eb="47">
      <t>ヒツヨウ</t>
    </rPh>
    <rPh sb="48" eb="50">
      <t>キゾン</t>
    </rPh>
    <rPh sb="51" eb="53">
      <t>ブブン</t>
    </rPh>
    <rPh sb="54" eb="55">
      <t>フク</t>
    </rPh>
    <phoneticPr fontId="1"/>
  </si>
  <si>
    <t>※3</t>
  </si>
  <si>
    <t>審査の対象となる部分の床面積の合計により算定した額を基本手数料に加算します。(省エネ適判整合審査については、他機関で通知書の交付を受けた場合に限る)</t>
    <rPh sb="0" eb="2">
      <t>シンサ</t>
    </rPh>
    <rPh sb="3" eb="5">
      <t>タイショウ</t>
    </rPh>
    <rPh sb="8" eb="10">
      <t>ブブン</t>
    </rPh>
    <rPh sb="11" eb="14">
      <t>ユカメンセキ</t>
    </rPh>
    <rPh sb="15" eb="17">
      <t>ゴウケイ</t>
    </rPh>
    <rPh sb="39" eb="40">
      <t>ショウ</t>
    </rPh>
    <rPh sb="42" eb="48">
      <t>テキハンセイゴウシンサ</t>
    </rPh>
    <rPh sb="58" eb="61">
      <t>ツウチショ</t>
    </rPh>
    <rPh sb="62" eb="64">
      <t>コウフ</t>
    </rPh>
    <rPh sb="65" eb="66">
      <t>ウ</t>
    </rPh>
    <rPh sb="68" eb="70">
      <t>バアイ</t>
    </rPh>
    <rPh sb="71" eb="72">
      <t>カギ</t>
    </rPh>
    <phoneticPr fontId="1"/>
  </si>
  <si>
    <t>◆</t>
    <phoneticPr fontId="1"/>
  </si>
  <si>
    <t>移転、大規模の修繕、大規模の模様替え又は用途変更若しくは計画変更の場合は、当該計画に係る部分の床面積の１/２とします。(計画変更の場合の各整合審査加算手数料を除く）</t>
    <rPh sb="3" eb="6">
      <t>ダイキボ</t>
    </rPh>
    <rPh sb="10" eb="13">
      <t>ダイキボ</t>
    </rPh>
    <rPh sb="60" eb="64">
      <t>ケイカクヘンコウ</t>
    </rPh>
    <rPh sb="65" eb="67">
      <t>バアイ</t>
    </rPh>
    <rPh sb="68" eb="78">
      <t>カクセイゴウシンサカサンテスウリョウ</t>
    </rPh>
    <rPh sb="79" eb="80">
      <t>ノゾ</t>
    </rPh>
    <phoneticPr fontId="1"/>
  </si>
  <si>
    <t>特例有りでかつ申請床面積の合計が1,000㎡を超える場合は、特例無しの場合の額とします。(中間・完了検査申請手数料も同じ)</t>
    <rPh sb="45" eb="47">
      <t>チュウカン</t>
    </rPh>
    <rPh sb="48" eb="50">
      <t>カンリョウ</t>
    </rPh>
    <rPh sb="50" eb="52">
      <t>ケンサ</t>
    </rPh>
    <rPh sb="52" eb="54">
      <t>シンセイ</t>
    </rPh>
    <rPh sb="54" eb="57">
      <t>テスウリョウ</t>
    </rPh>
    <rPh sb="58" eb="59">
      <t>オナ</t>
    </rPh>
    <phoneticPr fontId="1"/>
  </si>
  <si>
    <t>帳簿記載事項証明に係る申請手数料は、証明書１通につき1,000円とします。</t>
    <rPh sb="0" eb="8">
      <t>チョウボキサイジコウショウメイ</t>
    </rPh>
    <rPh sb="9" eb="10">
      <t>カカ</t>
    </rPh>
    <rPh sb="11" eb="16">
      <t>シンセイテスウリョウ</t>
    </rPh>
    <rPh sb="18" eb="21">
      <t>ショウメイショ</t>
    </rPh>
    <rPh sb="22" eb="23">
      <t>ツウ</t>
    </rPh>
    <phoneticPr fontId="1"/>
  </si>
  <si>
    <t>加算手数料</t>
    <rPh sb="0" eb="5">
      <t>カサンテスウリョウ</t>
    </rPh>
    <phoneticPr fontId="1"/>
  </si>
  <si>
    <t>他機関</t>
    <rPh sb="0" eb="1">
      <t>タ</t>
    </rPh>
    <rPh sb="1" eb="3">
      <t>キカン</t>
    </rPh>
    <phoneticPr fontId="1"/>
  </si>
  <si>
    <t>中間検査合格証</t>
    <rPh sb="0" eb="4">
      <t>チュウカンケンサ</t>
    </rPh>
    <rPh sb="4" eb="7">
      <t>ゴウカクショウ</t>
    </rPh>
    <phoneticPr fontId="1"/>
  </si>
  <si>
    <t>省エネ基準</t>
    <rPh sb="0" eb="1">
      <t>ショウ</t>
    </rPh>
    <rPh sb="3" eb="5">
      <t>キジュン</t>
    </rPh>
    <phoneticPr fontId="1"/>
  </si>
  <si>
    <r>
      <t>確認済証交付</t>
    </r>
    <r>
      <rPr>
        <b/>
        <vertAlign val="superscript"/>
        <sz val="9"/>
        <rFont val="游ゴシック"/>
        <family val="3"/>
        <charset val="128"/>
      </rPr>
      <t>※2</t>
    </r>
    <rPh sb="4" eb="6">
      <t>コウフ</t>
    </rPh>
    <phoneticPr fontId="1"/>
  </si>
  <si>
    <r>
      <t>交付済み</t>
    </r>
    <r>
      <rPr>
        <b/>
        <vertAlign val="superscript"/>
        <sz val="9"/>
        <rFont val="游ゴシック"/>
        <family val="3"/>
        <charset val="128"/>
      </rPr>
      <t>※3</t>
    </r>
    <rPh sb="0" eb="2">
      <t>コウフ</t>
    </rPh>
    <rPh sb="2" eb="3">
      <t>ズ</t>
    </rPh>
    <phoneticPr fontId="1"/>
  </si>
  <si>
    <r>
      <t>適合義務検査</t>
    </r>
    <r>
      <rPr>
        <b/>
        <vertAlign val="superscript"/>
        <sz val="10"/>
        <rFont val="游ゴシック"/>
        <family val="3"/>
        <charset val="128"/>
      </rPr>
      <t>※4</t>
    </r>
    <rPh sb="2" eb="4">
      <t>ギム</t>
    </rPh>
    <rPh sb="4" eb="6">
      <t>ケンサ</t>
    </rPh>
    <phoneticPr fontId="1"/>
  </si>
  <si>
    <t>----</t>
  </si>
  <si>
    <t>※4</t>
  </si>
  <si>
    <t>○　中間検査手数料</t>
    <rPh sb="2" eb="6">
      <t>チュウカンケンサ</t>
    </rPh>
    <rPh sb="6" eb="9">
      <t>テスウリョウ</t>
    </rPh>
    <phoneticPr fontId="1"/>
  </si>
  <si>
    <t>　</t>
    <phoneticPr fontId="1"/>
  </si>
  <si>
    <t>■　天空率・特定天井等　手数料算定　内訳計算内容</t>
    <rPh sb="2" eb="5">
      <t>テンクウリツ</t>
    </rPh>
    <rPh sb="6" eb="10">
      <t>トクテイテンジョウ</t>
    </rPh>
    <rPh sb="10" eb="11">
      <t>トウ</t>
    </rPh>
    <rPh sb="12" eb="15">
      <t>テスウリョウ</t>
    </rPh>
    <rPh sb="15" eb="17">
      <t>サンテイ</t>
    </rPh>
    <rPh sb="18" eb="20">
      <t>ウチワケ</t>
    </rPh>
    <rPh sb="20" eb="22">
      <t>ケイサン</t>
    </rPh>
    <rPh sb="22" eb="24">
      <t>ナイヨウ</t>
    </rPh>
    <phoneticPr fontId="1"/>
  </si>
  <si>
    <t>算定の有無</t>
    <rPh sb="0" eb="2">
      <t>サンテイ</t>
    </rPh>
    <rPh sb="3" eb="5">
      <t>ウム</t>
    </rPh>
    <phoneticPr fontId="1"/>
  </si>
  <si>
    <t>省エネ適判整合審査</t>
    <phoneticPr fontId="1"/>
  </si>
  <si>
    <t>省エネ仕様基準審査</t>
    <phoneticPr fontId="1"/>
  </si>
  <si>
    <t>避難・耐火・防火検証法</t>
    <rPh sb="0" eb="2">
      <t>ヒナン</t>
    </rPh>
    <rPh sb="3" eb="4">
      <t>タイ</t>
    </rPh>
    <rPh sb="4" eb="5">
      <t>カ</t>
    </rPh>
    <rPh sb="6" eb="8">
      <t>ボウカ</t>
    </rPh>
    <rPh sb="8" eb="11">
      <t>ケンショウホウ</t>
    </rPh>
    <phoneticPr fontId="1"/>
  </si>
  <si>
    <t>○　完了検査手数料</t>
    <rPh sb="2" eb="4">
      <t>カンリョウ</t>
    </rPh>
    <rPh sb="4" eb="6">
      <t>ケンサ</t>
    </rPh>
    <rPh sb="6" eb="9">
      <t>テスウリョウ</t>
    </rPh>
    <phoneticPr fontId="1"/>
  </si>
  <si>
    <t>省エネ適判検査 有:■ 無:□</t>
    <rPh sb="0" eb="1">
      <t>ショウ</t>
    </rPh>
    <rPh sb="3" eb="5">
      <t>テキハン</t>
    </rPh>
    <rPh sb="5" eb="7">
      <t>ケンサ</t>
    </rPh>
    <rPh sb="8" eb="9">
      <t>アリ</t>
    </rPh>
    <phoneticPr fontId="1"/>
  </si>
  <si>
    <t>㎡</t>
    <phoneticPr fontId="1"/>
  </si>
  <si>
    <t>中間検査と瑕疵保険同時検査割引　有■</t>
    <rPh sb="0" eb="2">
      <t>チュウカン</t>
    </rPh>
    <rPh sb="2" eb="4">
      <t>ケンサ</t>
    </rPh>
    <rPh sb="5" eb="9">
      <t>カシホケン</t>
    </rPh>
    <rPh sb="9" eb="11">
      <t>ドウジ</t>
    </rPh>
    <rPh sb="11" eb="13">
      <t>ケンサ</t>
    </rPh>
    <rPh sb="13" eb="15">
      <t>ワリビキ</t>
    </rPh>
    <rPh sb="16" eb="17">
      <t>アリ</t>
    </rPh>
    <phoneticPr fontId="1"/>
  </si>
  <si>
    <t>　■　構造審査手数料計算　内訳書</t>
    <rPh sb="3" eb="5">
      <t>コウゾウ</t>
    </rPh>
    <rPh sb="5" eb="10">
      <t>シンサテスウリョウ</t>
    </rPh>
    <rPh sb="10" eb="12">
      <t>ケイサン</t>
    </rPh>
    <rPh sb="13" eb="16">
      <t>ウチワケショ</t>
    </rPh>
    <phoneticPr fontId="1"/>
  </si>
  <si>
    <t>遠隔地検査に係る出張費</t>
    <rPh sb="0" eb="3">
      <t>エンカクチ</t>
    </rPh>
    <rPh sb="3" eb="5">
      <t>ケンサ</t>
    </rPh>
    <rPh sb="6" eb="7">
      <t>カカ</t>
    </rPh>
    <rPh sb="8" eb="11">
      <t>シュッチョウヒ</t>
    </rPh>
    <phoneticPr fontId="1"/>
  </si>
  <si>
    <t>特例の有無</t>
    <rPh sb="0" eb="2">
      <t>トクレイ</t>
    </rPh>
    <rPh sb="3" eb="5">
      <t>ウム</t>
    </rPh>
    <phoneticPr fontId="1"/>
  </si>
  <si>
    <t>入力内容</t>
    <rPh sb="0" eb="2">
      <t>ニュウリョク</t>
    </rPh>
    <rPh sb="2" eb="4">
      <t>ナイヨウ</t>
    </rPh>
    <phoneticPr fontId="1"/>
  </si>
  <si>
    <t>他機関審査の有無</t>
    <rPh sb="0" eb="3">
      <t>タキカン</t>
    </rPh>
    <rPh sb="3" eb="5">
      <t>シンサ</t>
    </rPh>
    <rPh sb="6" eb="8">
      <t>ウム</t>
    </rPh>
    <phoneticPr fontId="1"/>
  </si>
  <si>
    <t>入力項目</t>
    <rPh sb="0" eb="2">
      <t>ニュウリョク</t>
    </rPh>
    <rPh sb="2" eb="4">
      <t>コウモク</t>
    </rPh>
    <phoneticPr fontId="1"/>
  </si>
  <si>
    <t>中間検査</t>
    <rPh sb="0" eb="4">
      <t>チュウカンケンサ</t>
    </rPh>
    <phoneticPr fontId="1"/>
  </si>
  <si>
    <t>完了検査</t>
    <rPh sb="0" eb="4">
      <t>カンリョウケンサ</t>
    </rPh>
    <phoneticPr fontId="1"/>
  </si>
  <si>
    <t>完了検査
中間検査あり</t>
    <rPh sb="0" eb="4">
      <t>カンリョウケンサ</t>
    </rPh>
    <rPh sb="5" eb="7">
      <t>チュウカン</t>
    </rPh>
    <rPh sb="7" eb="9">
      <t>ケンサ</t>
    </rPh>
    <phoneticPr fontId="1"/>
  </si>
  <si>
    <t>合計</t>
    <rPh sb="0" eb="2">
      <t>ゴウケイ</t>
    </rPh>
    <phoneticPr fontId="1"/>
  </si>
  <si>
    <t>検査手数料　合計</t>
    <rPh sb="0" eb="2">
      <t>ケンサ</t>
    </rPh>
    <rPh sb="2" eb="5">
      <t>テスウリョウ</t>
    </rPh>
    <rPh sb="6" eb="8">
      <t>ゴウケイ</t>
    </rPh>
    <phoneticPr fontId="1"/>
  </si>
  <si>
    <t>中間検査料</t>
    <rPh sb="0" eb="4">
      <t>チュウカンケンサ</t>
    </rPh>
    <rPh sb="4" eb="5">
      <t>リョウ</t>
    </rPh>
    <phoneticPr fontId="1"/>
  </si>
  <si>
    <t>完了検査</t>
    <rPh sb="0" eb="2">
      <t>カンリョウ</t>
    </rPh>
    <rPh sb="2" eb="4">
      <t>ケンサ</t>
    </rPh>
    <phoneticPr fontId="1"/>
  </si>
  <si>
    <t>ワーニングメッセージ</t>
    <phoneticPr fontId="1"/>
  </si>
  <si>
    <t>　■　天空率・特定天井等　手数料計算　内訳書</t>
    <rPh sb="3" eb="6">
      <t>テンクウリツ</t>
    </rPh>
    <rPh sb="7" eb="11">
      <t>トクテイテンジョウ</t>
    </rPh>
    <rPh sb="11" eb="12">
      <t>ナド</t>
    </rPh>
    <rPh sb="13" eb="16">
      <t>テスウリョウ</t>
    </rPh>
    <rPh sb="16" eb="18">
      <t>ケイサン</t>
    </rPh>
    <rPh sb="19" eb="22">
      <t>ウチワケショ</t>
    </rPh>
    <phoneticPr fontId="1"/>
  </si>
  <si>
    <t>適判図書整合有：■</t>
    <rPh sb="0" eb="2">
      <t>テキハン</t>
    </rPh>
    <rPh sb="2" eb="4">
      <t>トショ</t>
    </rPh>
    <rPh sb="4" eb="6">
      <t>セイゴウ</t>
    </rPh>
    <rPh sb="6" eb="7">
      <t>アリ</t>
    </rPh>
    <phoneticPr fontId="1"/>
  </si>
  <si>
    <t>円</t>
    <rPh sb="0" eb="1">
      <t>エン</t>
    </rPh>
    <phoneticPr fontId="1"/>
  </si>
  <si>
    <t>■　構造審査手数料算定　内訳計算内容</t>
    <rPh sb="2" eb="4">
      <t>コウゾウ</t>
    </rPh>
    <rPh sb="4" eb="6">
      <t>シンサ</t>
    </rPh>
    <rPh sb="6" eb="9">
      <t>テスウリョウ</t>
    </rPh>
    <rPh sb="9" eb="11">
      <t>サンテイ</t>
    </rPh>
    <rPh sb="12" eb="14">
      <t>ウチワケ</t>
    </rPh>
    <rPh sb="14" eb="16">
      <t>ケイサン</t>
    </rPh>
    <rPh sb="16" eb="18">
      <t>ナイヨウ</t>
    </rPh>
    <phoneticPr fontId="1"/>
  </si>
  <si>
    <r>
      <t>天空率審査</t>
    </r>
    <r>
      <rPr>
        <b/>
        <vertAlign val="superscript"/>
        <sz val="9"/>
        <rFont val="游ゴシック"/>
        <family val="3"/>
        <charset val="128"/>
      </rPr>
      <t>※3</t>
    </r>
    <rPh sb="0" eb="3">
      <t>テンクウリツ</t>
    </rPh>
    <rPh sb="3" eb="5">
      <t>シンサ</t>
    </rPh>
    <phoneticPr fontId="1"/>
  </si>
  <si>
    <t>避難安全・耐火性能・</t>
    <rPh sb="0" eb="2">
      <t>ヒナン</t>
    </rPh>
    <rPh sb="2" eb="4">
      <t>アンゼン</t>
    </rPh>
    <rPh sb="5" eb="6">
      <t>タイ</t>
    </rPh>
    <rPh sb="6" eb="9">
      <t>カセイノウ</t>
    </rPh>
    <phoneticPr fontId="1"/>
  </si>
  <si>
    <r>
      <t>基準審査</t>
    </r>
    <r>
      <rPr>
        <b/>
        <vertAlign val="superscript"/>
        <sz val="9"/>
        <rFont val="游ゴシック"/>
        <family val="3"/>
        <charset val="128"/>
      </rPr>
      <t>※2※4</t>
    </r>
    <rPh sb="0" eb="2">
      <t>キジュン</t>
    </rPh>
    <phoneticPr fontId="1"/>
  </si>
  <si>
    <r>
      <t>防火区画検証法審査</t>
    </r>
    <r>
      <rPr>
        <b/>
        <vertAlign val="superscript"/>
        <sz val="7.5"/>
        <rFont val="游ゴシック"/>
        <family val="3"/>
        <charset val="128"/>
      </rPr>
      <t>※3</t>
    </r>
    <rPh sb="2" eb="4">
      <t>クカク</t>
    </rPh>
    <rPh sb="7" eb="9">
      <t>シンサ</t>
    </rPh>
    <phoneticPr fontId="1"/>
  </si>
  <si>
    <t>令和７年３月３１日までは表に示す額の４分の１（括弧書きの１段目）、令和８年３月３１日までは表に示す額の２分の１（括弧書きの２段目）の額とします。</t>
    <rPh sb="12" eb="13">
      <t>ヒョウ</t>
    </rPh>
    <rPh sb="14" eb="15">
      <t>シメ</t>
    </rPh>
    <phoneticPr fontId="34"/>
  </si>
  <si>
    <t>昇降機又は建築設備の計画変更の場合は11,000円、工作物の計画変更の場合は13,000円（構造計算書が添付された場合には15,000円）とします。</t>
    <rPh sb="3" eb="4">
      <t>マタ</t>
    </rPh>
    <rPh sb="10" eb="12">
      <t>ケイカク</t>
    </rPh>
    <rPh sb="15" eb="17">
      <t>バアイ</t>
    </rPh>
    <rPh sb="30" eb="32">
      <t>ケイカク</t>
    </rPh>
    <rPh sb="35" eb="37">
      <t>バアイ</t>
    </rPh>
    <rPh sb="46" eb="51">
      <t>コウゾウケイサンショ</t>
    </rPh>
    <rPh sb="52" eb="54">
      <t>テンプ</t>
    </rPh>
    <rPh sb="57" eb="59">
      <t>バアイ</t>
    </rPh>
    <rPh sb="67" eb="68">
      <t>エン</t>
    </rPh>
    <phoneticPr fontId="1"/>
  </si>
  <si>
    <t>電子申請による確認申請において、消防同意が必要となる場合の加算手数料は、申請１件につき2,000円とします。</t>
    <rPh sb="0" eb="4">
      <t>デンシシンセイ</t>
    </rPh>
    <rPh sb="7" eb="11">
      <t>カクニンシンセイ</t>
    </rPh>
    <rPh sb="16" eb="18">
      <t>ショウボウ</t>
    </rPh>
    <rPh sb="18" eb="20">
      <t>ドウイ</t>
    </rPh>
    <rPh sb="21" eb="23">
      <t>ヒツヨウ</t>
    </rPh>
    <rPh sb="26" eb="28">
      <t>バアイ</t>
    </rPh>
    <rPh sb="29" eb="31">
      <t>カサン</t>
    </rPh>
    <rPh sb="31" eb="34">
      <t>テスウリョウ</t>
    </rPh>
    <rPh sb="36" eb="38">
      <t>シンセイ</t>
    </rPh>
    <rPh sb="39" eb="40">
      <t>ケン</t>
    </rPh>
    <rPh sb="48" eb="49">
      <t>エン</t>
    </rPh>
    <phoneticPr fontId="1"/>
  </si>
  <si>
    <t>面積→</t>
  </si>
  <si>
    <t>特例の有無</t>
  </si>
  <si>
    <t>改定基本手数料</t>
  </si>
  <si>
    <t>■　確認検査手数料算定　内訳計算内容</t>
    <rPh sb="2" eb="4">
      <t>カクニン</t>
    </rPh>
    <rPh sb="4" eb="6">
      <t>ケンサ</t>
    </rPh>
    <rPh sb="6" eb="9">
      <t>テスウリョウ</t>
    </rPh>
    <rPh sb="9" eb="11">
      <t>サンテイ</t>
    </rPh>
    <rPh sb="12" eb="14">
      <t>ウチワケ</t>
    </rPh>
    <rPh sb="14" eb="16">
      <t>ケイサン</t>
    </rPh>
    <rPh sb="16" eb="18">
      <t>ナイヨウ</t>
    </rPh>
    <phoneticPr fontId="1"/>
  </si>
  <si>
    <t>確認審査手数料　合計</t>
    <rPh sb="0" eb="4">
      <t>カクニンシンサ</t>
    </rPh>
    <rPh sb="4" eb="7">
      <t>テスウリョウ</t>
    </rPh>
    <rPh sb="8" eb="10">
      <t>ゴウケイ</t>
    </rPh>
    <phoneticPr fontId="1"/>
  </si>
  <si>
    <t>確認検査手数料　合計</t>
    <rPh sb="0" eb="2">
      <t>カクニン</t>
    </rPh>
    <rPh sb="2" eb="4">
      <t>ケンサ</t>
    </rPh>
    <rPh sb="4" eb="7">
      <t>テスウリョウ</t>
    </rPh>
    <rPh sb="8" eb="10">
      <t>ゴウケイ</t>
    </rPh>
    <phoneticPr fontId="1"/>
  </si>
  <si>
    <t>計算書付き</t>
    <rPh sb="0" eb="3">
      <t>ケイサンショ</t>
    </rPh>
    <rPh sb="3" eb="4">
      <t>ツ</t>
    </rPh>
    <phoneticPr fontId="1"/>
  </si>
  <si>
    <t>工作物（一につき）</t>
    <rPh sb="0" eb="3">
      <t>コウサクブツ</t>
    </rPh>
    <rPh sb="4" eb="5">
      <t>イチ</t>
    </rPh>
    <phoneticPr fontId="1"/>
  </si>
  <si>
    <t>基数</t>
    <rPh sb="0" eb="2">
      <t>キスウ</t>
    </rPh>
    <phoneticPr fontId="1"/>
  </si>
  <si>
    <t>確認手数料</t>
    <rPh sb="0" eb="2">
      <t>カクニン</t>
    </rPh>
    <rPh sb="2" eb="5">
      <t>テスウリョウ</t>
    </rPh>
    <phoneticPr fontId="1"/>
  </si>
  <si>
    <t>完了検査</t>
    <rPh sb="0" eb="2">
      <t>カンリョウ</t>
    </rPh>
    <rPh sb="2" eb="4">
      <t>ケンサ</t>
    </rPh>
    <phoneticPr fontId="1"/>
  </si>
  <si>
    <t>合計</t>
    <rPh sb="0" eb="2">
      <t>ゴウケイ</t>
    </rPh>
    <phoneticPr fontId="1"/>
  </si>
  <si>
    <t>　(確認申請書第六面の別棟と扱われた建築物で構造計算書が添付されたもの）</t>
    <phoneticPr fontId="1"/>
  </si>
  <si>
    <t>○構造計算書付き建築物の入力に係る注意事項</t>
    <rPh sb="1" eb="3">
      <t>コウゾウ</t>
    </rPh>
    <rPh sb="3" eb="5">
      <t>ケイサン</t>
    </rPh>
    <rPh sb="5" eb="6">
      <t>ショ</t>
    </rPh>
    <rPh sb="6" eb="7">
      <t>ツ</t>
    </rPh>
    <rPh sb="8" eb="11">
      <t>ケンチクブツ</t>
    </rPh>
    <rPh sb="12" eb="14">
      <t>ニュウリョク</t>
    </rPh>
    <rPh sb="15" eb="16">
      <t>カカ</t>
    </rPh>
    <rPh sb="17" eb="21">
      <t>チュウイジコウ</t>
    </rPh>
    <phoneticPr fontId="1"/>
  </si>
  <si>
    <t>□</t>
  </si>
  <si>
    <t>　確認申請書第六面の【5．構造計算の区分】を参照してください</t>
    <rPh sb="1" eb="3">
      <t>カクニン</t>
    </rPh>
    <rPh sb="13" eb="15">
      <t>コウゾウ</t>
    </rPh>
    <rPh sb="15" eb="17">
      <t>ケイサン</t>
    </rPh>
    <rPh sb="18" eb="20">
      <t>クブン</t>
    </rPh>
    <rPh sb="22" eb="24">
      <t>サンショウ</t>
    </rPh>
    <phoneticPr fontId="1"/>
  </si>
  <si>
    <t>・構造計算書が添付される棟の延べ面積を入力します</t>
    <rPh sb="1" eb="3">
      <t>コウゾウ</t>
    </rPh>
    <rPh sb="3" eb="6">
      <t>ケイサンショ</t>
    </rPh>
    <rPh sb="7" eb="9">
      <t>テンプ</t>
    </rPh>
    <rPh sb="12" eb="13">
      <t>ムネ</t>
    </rPh>
    <rPh sb="14" eb="15">
      <t>ノ</t>
    </rPh>
    <rPh sb="16" eb="18">
      <t>メンセキ</t>
    </rPh>
    <rPh sb="18" eb="20">
      <t>ユカメンセキ</t>
    </rPh>
    <rPh sb="19" eb="21">
      <t>ニュウリョク</t>
    </rPh>
    <phoneticPr fontId="1"/>
  </si>
  <si>
    <t>ルート2基準
有：■</t>
    <rPh sb="4" eb="6">
      <t>キジュン</t>
    </rPh>
    <rPh sb="7" eb="8">
      <t>ア</t>
    </rPh>
    <phoneticPr fontId="1"/>
  </si>
  <si>
    <r>
      <t xml:space="preserve"> □法第81条第１項各号に掲げる基準に従った構造計算　大臣認定　延べ面積のみ入力
 □法第81条第２項第１号イに掲げる建築物・・・ルート３　　　適判図書整合 有に■してください
 □法第81条第２項第１号ロに掲げる建築物・・・限界耐力計算　限界耐力計算 有■、適判図書整合も有に■</t>
    </r>
    <r>
      <rPr>
        <sz val="11"/>
        <color theme="1"/>
        <rFont val="Segoe UI Symbol"/>
        <family val="2"/>
      </rPr>
      <t xml:space="preserve">
</t>
    </r>
    <r>
      <rPr>
        <sz val="11"/>
        <color theme="1"/>
        <rFont val="游ゴシック"/>
        <family val="2"/>
        <charset val="128"/>
      </rPr>
      <t xml:space="preserve"> □法第81条第２項第２号イに掲げる建築物・・・ルート２　　　ルート２基準 有に■してください</t>
    </r>
    <r>
      <rPr>
        <sz val="11"/>
        <color theme="1"/>
        <rFont val="Segoe UI Symbol"/>
        <family val="2"/>
      </rPr>
      <t xml:space="preserve">
</t>
    </r>
    <r>
      <rPr>
        <sz val="11"/>
        <color theme="1"/>
        <rFont val="游ゴシック"/>
        <family val="2"/>
        <charset val="128"/>
      </rPr>
      <t xml:space="preserve"> □法第81条第３項に掲げる建築物　　　　・・・ルート１　　　延べ面積のみ入力</t>
    </r>
    <rPh sb="32" eb="33">
      <t>ノ</t>
    </rPh>
    <rPh sb="34" eb="36">
      <t>メンセキ</t>
    </rPh>
    <rPh sb="38" eb="40">
      <t>ニュウリョク</t>
    </rPh>
    <rPh sb="74" eb="76">
      <t>トショ</t>
    </rPh>
    <rPh sb="132" eb="134">
      <t>トショ</t>
    </rPh>
    <rPh sb="176" eb="178">
      <t>キジュン</t>
    </rPh>
    <rPh sb="220" eb="221">
      <t>ノ</t>
    </rPh>
    <rPh sb="222" eb="224">
      <t>メンセキ</t>
    </rPh>
    <rPh sb="226" eb="228">
      <t>ニュウリョク</t>
    </rPh>
    <phoneticPr fontId="1"/>
  </si>
  <si>
    <t>確認審査手数料</t>
    <rPh sb="0" eb="2">
      <t>カクニン</t>
    </rPh>
    <rPh sb="2" eb="4">
      <t>シンサ</t>
    </rPh>
    <rPh sb="4" eb="7">
      <t>テスウリョウ</t>
    </rPh>
    <phoneticPr fontId="1"/>
  </si>
  <si>
    <t>申請書第三面申請対象全体の延べ面積（㎡）</t>
    <rPh sb="0" eb="3">
      <t>シンセイショ</t>
    </rPh>
    <rPh sb="3" eb="6">
      <t>ダイサンメン</t>
    </rPh>
    <rPh sb="6" eb="10">
      <t>シンセイタイショウ</t>
    </rPh>
    <rPh sb="10" eb="12">
      <t>ゼンタイ</t>
    </rPh>
    <rPh sb="13" eb="14">
      <t>ノ</t>
    </rPh>
    <rPh sb="15" eb="17">
      <t>メンセキ</t>
    </rPh>
    <rPh sb="17" eb="19">
      <t>ユカメンセキ</t>
    </rPh>
    <phoneticPr fontId="1"/>
  </si>
  <si>
    <t>エラーメッセージ欄</t>
    <rPh sb="8" eb="9">
      <t>ラン</t>
    </rPh>
    <phoneticPr fontId="1"/>
  </si>
  <si>
    <t>合計延べ面積を入力　　→</t>
    <rPh sb="0" eb="2">
      <t>ゴウケイ</t>
    </rPh>
    <rPh sb="2" eb="3">
      <t>ノ</t>
    </rPh>
    <rPh sb="4" eb="6">
      <t>メンセキ</t>
    </rPh>
    <rPh sb="7" eb="9">
      <t>ニュウリョク</t>
    </rPh>
    <phoneticPr fontId="1"/>
  </si>
  <si>
    <t>手数料合計</t>
    <rPh sb="0" eb="3">
      <t>テスウリョウ</t>
    </rPh>
    <rPh sb="3" eb="5">
      <t>ゴウケイ</t>
    </rPh>
    <phoneticPr fontId="1"/>
  </si>
  <si>
    <t>構造計算書
審査手数料</t>
    <rPh sb="0" eb="2">
      <t>コウゾウ</t>
    </rPh>
    <rPh sb="2" eb="5">
      <t>ケイサンショ</t>
    </rPh>
    <rPh sb="6" eb="8">
      <t>シンサ</t>
    </rPh>
    <rPh sb="8" eb="11">
      <t>テスウリョウ</t>
    </rPh>
    <phoneticPr fontId="1"/>
  </si>
  <si>
    <t>ルート2基準
審査料</t>
    <rPh sb="4" eb="6">
      <t>キジュン</t>
    </rPh>
    <rPh sb="7" eb="9">
      <t>シンサ</t>
    </rPh>
    <rPh sb="9" eb="10">
      <t>リョウ</t>
    </rPh>
    <phoneticPr fontId="1"/>
  </si>
  <si>
    <t>限界耐力計算
等審査料</t>
    <rPh sb="0" eb="2">
      <t>ゲンカイ</t>
    </rPh>
    <rPh sb="2" eb="6">
      <t>タイリョクケイサン</t>
    </rPh>
    <rPh sb="7" eb="8">
      <t>トウ</t>
    </rPh>
    <rPh sb="8" eb="10">
      <t>シンサ</t>
    </rPh>
    <rPh sb="10" eb="11">
      <t>リョウ</t>
    </rPh>
    <phoneticPr fontId="1"/>
  </si>
  <si>
    <t>天空率審査</t>
    <rPh sb="3" eb="5">
      <t>シンサ</t>
    </rPh>
    <phoneticPr fontId="1"/>
  </si>
  <si>
    <t>特定天井審査</t>
    <rPh sb="4" eb="6">
      <t>シンサ</t>
    </rPh>
    <phoneticPr fontId="1"/>
  </si>
  <si>
    <t>避難・耐火・防火検証法審査</t>
    <rPh sb="4" eb="5">
      <t>カ</t>
    </rPh>
    <rPh sb="11" eb="13">
      <t>シンサ</t>
    </rPh>
    <phoneticPr fontId="1"/>
  </si>
  <si>
    <t>検査対象延べ面積（㎡）</t>
    <rPh sb="0" eb="2">
      <t>ケンサ</t>
    </rPh>
    <rPh sb="2" eb="4">
      <t>タイショウ</t>
    </rPh>
    <rPh sb="4" eb="5">
      <t>ノ</t>
    </rPh>
    <rPh sb="6" eb="8">
      <t>メンセキ</t>
    </rPh>
    <rPh sb="8" eb="10">
      <t>ユカメンセキ</t>
    </rPh>
    <phoneticPr fontId="1"/>
  </si>
  <si>
    <t>検査対象延べ面積(㎡)</t>
    <rPh sb="0" eb="4">
      <t>ケンサタイショウ</t>
    </rPh>
    <rPh sb="4" eb="5">
      <t>ノ</t>
    </rPh>
    <rPh sb="6" eb="8">
      <t>メンセキ</t>
    </rPh>
    <phoneticPr fontId="1"/>
  </si>
  <si>
    <t>省エネ検査対象面積(㎡)</t>
    <rPh sb="0" eb="1">
      <t>ショウ</t>
    </rPh>
    <rPh sb="3" eb="5">
      <t>ケンサ</t>
    </rPh>
    <rPh sb="5" eb="7">
      <t>タイショウ</t>
    </rPh>
    <rPh sb="7" eb="9">
      <t>メンセキ</t>
    </rPh>
    <phoneticPr fontId="1"/>
  </si>
  <si>
    <t>１棟の
延べ面積(㎡)</t>
    <rPh sb="1" eb="2">
      <t>トウ</t>
    </rPh>
    <rPh sb="4" eb="5">
      <t>ノ</t>
    </rPh>
    <rPh sb="6" eb="8">
      <t>メンセキ</t>
    </rPh>
    <phoneticPr fontId="1"/>
  </si>
  <si>
    <t xml:space="preserve"> ﾙｰﾄ２基準の
有無</t>
    <rPh sb="5" eb="7">
      <t>キジュン</t>
    </rPh>
    <rPh sb="9" eb="11">
      <t>ウム</t>
    </rPh>
    <phoneticPr fontId="1"/>
  </si>
  <si>
    <t>限界耐力計算等の有無</t>
    <rPh sb="0" eb="4">
      <t>ゲンカイタイリョク</t>
    </rPh>
    <rPh sb="4" eb="6">
      <t>ケイサン</t>
    </rPh>
    <rPh sb="6" eb="7">
      <t>トウ</t>
    </rPh>
    <rPh sb="8" eb="10">
      <t>ウム</t>
    </rPh>
    <phoneticPr fontId="1"/>
  </si>
  <si>
    <t>１棟の構造審査手数料</t>
    <rPh sb="1" eb="2">
      <t>トウ</t>
    </rPh>
    <rPh sb="3" eb="5">
      <t>コウゾウ</t>
    </rPh>
    <rPh sb="5" eb="7">
      <t>シンサ</t>
    </rPh>
    <rPh sb="7" eb="10">
      <t>テスウリョウ</t>
    </rPh>
    <phoneticPr fontId="1"/>
  </si>
  <si>
    <t>完了検査
中間検査有</t>
    <rPh sb="0" eb="4">
      <t>カンリョウケンサ</t>
    </rPh>
    <rPh sb="5" eb="7">
      <t>チュウカン</t>
    </rPh>
    <rPh sb="7" eb="9">
      <t>ケンサ</t>
    </rPh>
    <rPh sb="9" eb="10">
      <t>アリ</t>
    </rPh>
    <phoneticPr fontId="1"/>
  </si>
  <si>
    <t>限界耐力計算等　有：■</t>
    <rPh sb="0" eb="2">
      <t>ゲンカイ</t>
    </rPh>
    <rPh sb="2" eb="4">
      <t>タイリョク</t>
    </rPh>
    <rPh sb="4" eb="6">
      <t>ケイサン</t>
    </rPh>
    <rPh sb="6" eb="7">
      <t>トウ</t>
    </rPh>
    <rPh sb="8" eb="9">
      <t>アリ</t>
    </rPh>
    <phoneticPr fontId="1"/>
  </si>
  <si>
    <t>・複数棟ある場合、 1)～5)に棟ごとに延べ面積を入力します
・計画変更の場合、該当する棟の対象延べ面積の2分の１を入力します
・一体増築の場合で、既存部分も含めて全体の構造計算を行っている場合は、全体の延べ面積とします</t>
    <rPh sb="48" eb="49">
      <t>ノ</t>
    </rPh>
    <phoneticPr fontId="1"/>
  </si>
  <si>
    <t>検査対象延べ面積（㎡）</t>
    <rPh sb="0" eb="2">
      <t>ケンサ</t>
    </rPh>
    <rPh sb="2" eb="4">
      <t>タイショウ</t>
    </rPh>
    <rPh sb="4" eb="5">
      <t>ノ</t>
    </rPh>
    <rPh sb="6" eb="8">
      <t>メンセキ</t>
    </rPh>
    <phoneticPr fontId="1"/>
  </si>
  <si>
    <t>構造計算書付きの確認申請書第六面の延べ面積(㎡)を棟ごとに入力</t>
    <rPh sb="8" eb="12">
      <t>カクニンシンセイ</t>
    </rPh>
    <rPh sb="12" eb="13">
      <t>ショ</t>
    </rPh>
    <rPh sb="13" eb="16">
      <t>ダイロクメン</t>
    </rPh>
    <rPh sb="17" eb="18">
      <t>ノ</t>
    </rPh>
    <rPh sb="19" eb="21">
      <t>メンセキ</t>
    </rPh>
    <rPh sb="25" eb="26">
      <t>ムネ</t>
    </rPh>
    <rPh sb="29" eb="31">
      <t>ニュウリョク</t>
    </rPh>
    <phoneticPr fontId="1"/>
  </si>
  <si>
    <t>●　基本手数料　算定表</t>
    <rPh sb="2" eb="7">
      <t>キホンテスウリョウ</t>
    </rPh>
    <rPh sb="8" eb="10">
      <t>サンテイ</t>
    </rPh>
    <rPh sb="10" eb="11">
      <t>ヒョウ</t>
    </rPh>
    <phoneticPr fontId="1"/>
  </si>
  <si>
    <t>基本手数料</t>
    <phoneticPr fontId="1"/>
  </si>
  <si>
    <t>【建築物】　確認申請手数料</t>
    <rPh sb="0" eb="5">
      <t>&lt;ケンチクブツ&gt;</t>
    </rPh>
    <rPh sb="6" eb="8">
      <t>カクニン</t>
    </rPh>
    <rPh sb="8" eb="10">
      <t>シンセイ</t>
    </rPh>
    <rPh sb="10" eb="13">
      <t>テスウリョウ</t>
    </rPh>
    <phoneticPr fontId="1"/>
  </si>
  <si>
    <t>一般財団法人　宮城県建築住宅センター　</t>
    <rPh sb="0" eb="2">
      <t>イッパン</t>
    </rPh>
    <rPh sb="2" eb="4">
      <t>ザイダン</t>
    </rPh>
    <rPh sb="4" eb="6">
      <t>ホウジン</t>
    </rPh>
    <rPh sb="7" eb="10">
      <t>ミヤギケン</t>
    </rPh>
    <rPh sb="10" eb="12">
      <t>ケンチク</t>
    </rPh>
    <rPh sb="12" eb="14">
      <t>ジュウタク</t>
    </rPh>
    <phoneticPr fontId="1"/>
  </si>
  <si>
    <t>　建築確認・検査申請手数料算定シート</t>
    <rPh sb="1" eb="3">
      <t>ケンチク</t>
    </rPh>
    <rPh sb="3" eb="5">
      <t>カクニン</t>
    </rPh>
    <rPh sb="6" eb="13">
      <t>ケンサシンセイテスウリョウ</t>
    </rPh>
    <rPh sb="13" eb="15">
      <t>サンテイ</t>
    </rPh>
    <phoneticPr fontId="1"/>
  </si>
  <si>
    <t>　</t>
  </si>
  <si>
    <t>審査特例の有無  有:■、無:□</t>
    <rPh sb="0" eb="2">
      <t>シンサ</t>
    </rPh>
    <rPh sb="2" eb="4">
      <t>トクレイ</t>
    </rPh>
    <phoneticPr fontId="1"/>
  </si>
  <si>
    <t>検査特例の有無  有:■ 無:□</t>
    <rPh sb="0" eb="2">
      <t>ケンサ</t>
    </rPh>
    <phoneticPr fontId="1"/>
  </si>
  <si>
    <t>昇降機・建築設備(1基につき)</t>
    <rPh sb="0" eb="3">
      <t>ショウコウキ</t>
    </rPh>
    <rPh sb="4" eb="8">
      <t>ケンチクセツビ</t>
    </rPh>
    <rPh sb="10" eb="11">
      <t>キ</t>
    </rPh>
    <phoneticPr fontId="1"/>
  </si>
  <si>
    <t>【建築物】　中間・完了検査申請手数料</t>
    <rPh sb="0" eb="5">
      <t>&lt;ケンチクブツ&gt;</t>
    </rPh>
    <rPh sb="6" eb="8">
      <t>チュウカン</t>
    </rPh>
    <rPh sb="9" eb="11">
      <t>カンリョウ</t>
    </rPh>
    <rPh sb="11" eb="13">
      <t>ケンサ</t>
    </rPh>
    <rPh sb="13" eb="15">
      <t>シンセイ</t>
    </rPh>
    <rPh sb="15" eb="18">
      <t>テスウリョウ</t>
    </rPh>
    <phoneticPr fontId="1"/>
  </si>
  <si>
    <t>【昇降機・建築設備・工作物】　確認・完了検査申請手数料</t>
    <rPh sb="1" eb="4">
      <t>ショウコウキ</t>
    </rPh>
    <rPh sb="5" eb="7">
      <t>ケンチク</t>
    </rPh>
    <rPh sb="7" eb="9">
      <t>セツビ</t>
    </rPh>
    <rPh sb="10" eb="13">
      <t>コウサクブツ</t>
    </rPh>
    <rPh sb="15" eb="17">
      <t>カクニン</t>
    </rPh>
    <rPh sb="18" eb="20">
      <t>カンリョウ</t>
    </rPh>
    <rPh sb="20" eb="22">
      <t>ケンサ</t>
    </rPh>
    <rPh sb="24" eb="27">
      <t>テスウリョウ</t>
    </rPh>
    <phoneticPr fontId="1"/>
  </si>
  <si>
    <t>構造計算有 別棟の延べ面積</t>
    <rPh sb="0" eb="2">
      <t>コウゾウ</t>
    </rPh>
    <rPh sb="2" eb="4">
      <t>ケイサン</t>
    </rPh>
    <rPh sb="4" eb="5">
      <t>アリ</t>
    </rPh>
    <rPh sb="6" eb="7">
      <t>ベツ</t>
    </rPh>
    <rPh sb="7" eb="8">
      <t>トウ</t>
    </rPh>
    <rPh sb="9" eb="10">
      <t>ノ</t>
    </rPh>
    <rPh sb="11" eb="13">
      <t>メンセキ</t>
    </rPh>
    <phoneticPr fontId="1"/>
  </si>
  <si>
    <t>減 算 手 数 料</t>
    <rPh sb="0" eb="1">
      <t>ゲン</t>
    </rPh>
    <rPh sb="2" eb="3">
      <t>サン</t>
    </rPh>
    <rPh sb="4" eb="5">
      <t>テ</t>
    </rPh>
    <rPh sb="6" eb="7">
      <t>カズ</t>
    </rPh>
    <rPh sb="8" eb="9">
      <t>リョウ</t>
    </rPh>
    <phoneticPr fontId="1"/>
  </si>
  <si>
    <r>
      <t>【特例有り】</t>
    </r>
    <r>
      <rPr>
        <b/>
        <vertAlign val="superscript"/>
        <sz val="10"/>
        <rFont val="游ゴシック"/>
        <family val="3"/>
        <charset val="128"/>
      </rPr>
      <t>※1</t>
    </r>
  </si>
  <si>
    <r>
      <t>併願申請割引</t>
    </r>
    <r>
      <rPr>
        <b/>
        <vertAlign val="superscript"/>
        <sz val="9"/>
        <rFont val="游ゴシック"/>
        <family val="3"/>
        <charset val="128"/>
      </rPr>
      <t>※5</t>
    </r>
    <rPh sb="0" eb="6">
      <t>ヘイガンシンセイワリビ</t>
    </rPh>
    <phoneticPr fontId="1"/>
  </si>
  <si>
    <t>限界耐力計算等</t>
  </si>
  <si>
    <t>省エネ仕様基準</t>
    <rPh sb="0" eb="1">
      <t>ショウ</t>
    </rPh>
    <rPh sb="3" eb="5">
      <t>シヨウ</t>
    </rPh>
    <rPh sb="5" eb="7">
      <t>キジュン</t>
    </rPh>
    <phoneticPr fontId="1"/>
  </si>
  <si>
    <r>
      <t>審査</t>
    </r>
    <r>
      <rPr>
        <b/>
        <vertAlign val="superscript"/>
        <sz val="9"/>
        <rFont val="游ゴシック"/>
        <family val="3"/>
        <charset val="128"/>
      </rPr>
      <t>※2</t>
    </r>
  </si>
  <si>
    <r>
      <t>審査</t>
    </r>
    <r>
      <rPr>
        <b/>
        <vertAlign val="superscript"/>
        <sz val="9"/>
        <rFont val="游ゴシック"/>
        <family val="3"/>
        <charset val="128"/>
      </rPr>
      <t>※3※4</t>
    </r>
    <rPh sb="0" eb="2">
      <t>シンサ</t>
    </rPh>
    <phoneticPr fontId="1"/>
  </si>
  <si>
    <t>円</t>
    <rPh sb="0" eb="1">
      <t>エン</t>
    </rPh>
    <phoneticPr fontId="34"/>
  </si>
  <si>
    <t>併願申請時の割引額</t>
    <rPh sb="0" eb="5">
      <t>ヘイガンシンセイジ</t>
    </rPh>
    <rPh sb="6" eb="9">
      <t>ワリビキガク</t>
    </rPh>
    <phoneticPr fontId="1"/>
  </si>
  <si>
    <t>併願申請時の割引額</t>
    <rPh sb="0" eb="2">
      <t>ヘイガン</t>
    </rPh>
    <rPh sb="2" eb="4">
      <t>シンセイ</t>
    </rPh>
    <rPh sb="4" eb="5">
      <t>ジ</t>
    </rPh>
    <rPh sb="6" eb="9">
      <t>ワリビキガク</t>
    </rPh>
    <phoneticPr fontId="1"/>
  </si>
  <si>
    <t>併願申請の有無  有:■、無:□</t>
    <rPh sb="0" eb="2">
      <t>ヘイガン</t>
    </rPh>
    <rPh sb="2" eb="4">
      <t>シンセイ</t>
    </rPh>
    <rPh sb="5" eb="7">
      <t>ウム</t>
    </rPh>
    <phoneticPr fontId="1"/>
  </si>
  <si>
    <t>交付方法</t>
    <rPh sb="0" eb="4">
      <t>コウフホウホウ</t>
    </rPh>
    <phoneticPr fontId="1"/>
  </si>
  <si>
    <t>基 本 手 数 料
(仮 使 用 認 定)</t>
    <rPh sb="0" eb="1">
      <t>キ</t>
    </rPh>
    <rPh sb="2" eb="3">
      <t>ホン</t>
    </rPh>
    <rPh sb="4" eb="5">
      <t>テ</t>
    </rPh>
    <rPh sb="6" eb="7">
      <t>カズ</t>
    </rPh>
    <rPh sb="8" eb="9">
      <t>リョウ</t>
    </rPh>
    <phoneticPr fontId="1"/>
  </si>
  <si>
    <t>省エネ適判等</t>
    <rPh sb="0" eb="1">
      <t>ショウ</t>
    </rPh>
    <rPh sb="3" eb="6">
      <t>テキハントウ</t>
    </rPh>
    <phoneticPr fontId="1"/>
  </si>
  <si>
    <r>
      <t>軽微変更確認</t>
    </r>
    <r>
      <rPr>
        <b/>
        <vertAlign val="superscript"/>
        <sz val="10"/>
        <rFont val="游ゴシック"/>
        <family val="3"/>
        <charset val="128"/>
      </rPr>
      <t>※4</t>
    </r>
    <rPh sb="0" eb="2">
      <t>ケイビ</t>
    </rPh>
    <rPh sb="2" eb="6">
      <t>ヘンコウカクニン</t>
    </rPh>
    <phoneticPr fontId="1"/>
  </si>
  <si>
    <t>省エネ適判等軽微変更確認　有：■</t>
    <rPh sb="0" eb="1">
      <t>ショウ</t>
    </rPh>
    <rPh sb="3" eb="5">
      <t>テキハン</t>
    </rPh>
    <rPh sb="5" eb="6">
      <t>トウ</t>
    </rPh>
    <rPh sb="6" eb="8">
      <t>ケイビ</t>
    </rPh>
    <rPh sb="8" eb="10">
      <t>ヘンコウ</t>
    </rPh>
    <rPh sb="10" eb="12">
      <t>カクニン</t>
    </rPh>
    <rPh sb="13" eb="14">
      <t>アリ</t>
    </rPh>
    <phoneticPr fontId="1"/>
  </si>
  <si>
    <t>他機関
確認済証交付
有：■</t>
    <rPh sb="0" eb="1">
      <t>タ</t>
    </rPh>
    <rPh sb="1" eb="3">
      <t>キカン</t>
    </rPh>
    <rPh sb="4" eb="6">
      <t>カクニン</t>
    </rPh>
    <rPh sb="6" eb="7">
      <t>ズミ</t>
    </rPh>
    <rPh sb="7" eb="8">
      <t>ショウ</t>
    </rPh>
    <rPh sb="8" eb="10">
      <t>コウフ</t>
    </rPh>
    <rPh sb="11" eb="12">
      <t>アリ</t>
    </rPh>
    <phoneticPr fontId="1"/>
  </si>
  <si>
    <t>中間検査合格証交付済み</t>
    <rPh sb="0" eb="4">
      <t>チュウカンケンサ</t>
    </rPh>
    <rPh sb="4" eb="7">
      <t>ゴウカクショウ</t>
    </rPh>
    <rPh sb="7" eb="10">
      <t>コウフズ</t>
    </rPh>
    <phoneticPr fontId="1"/>
  </si>
  <si>
    <t>仮使用認定手数料　合計</t>
    <rPh sb="0" eb="5">
      <t>カリシヨウニンテイ</t>
    </rPh>
    <rPh sb="5" eb="8">
      <t>テスウリョウ</t>
    </rPh>
    <rPh sb="9" eb="11">
      <t>ゴウケイ</t>
    </rPh>
    <phoneticPr fontId="1"/>
  </si>
  <si>
    <t>仮使用認定手数料</t>
    <rPh sb="0" eb="5">
      <t>カリシヨウニンテイ</t>
    </rPh>
    <rPh sb="5" eb="8">
      <t>テスウリョウ</t>
    </rPh>
    <phoneticPr fontId="1"/>
  </si>
  <si>
    <t>省エネ基準適合義務検査
対象面積</t>
    <rPh sb="0" eb="1">
      <t>ショウ</t>
    </rPh>
    <rPh sb="3" eb="5">
      <t>キジュン</t>
    </rPh>
    <rPh sb="5" eb="7">
      <t>テキゴウ</t>
    </rPh>
    <rPh sb="7" eb="9">
      <t>ギム</t>
    </rPh>
    <rPh sb="9" eb="11">
      <t>ケンサ</t>
    </rPh>
    <rPh sb="12" eb="16">
      <t>タイショウメンセキ</t>
    </rPh>
    <phoneticPr fontId="1"/>
  </si>
  <si>
    <t>仮使用対象面積(㎡)</t>
    <rPh sb="0" eb="3">
      <t>カリシヨウ</t>
    </rPh>
    <rPh sb="3" eb="7">
      <t>タイショウメンセキ</t>
    </rPh>
    <phoneticPr fontId="1"/>
  </si>
  <si>
    <t>他機関確認済証交付</t>
    <rPh sb="0" eb="3">
      <t>タキカン</t>
    </rPh>
    <rPh sb="3" eb="9">
      <t>カクニンズミショウコウフ</t>
    </rPh>
    <phoneticPr fontId="1"/>
  </si>
  <si>
    <t>仮使用認定
基本手数料</t>
    <rPh sb="0" eb="3">
      <t>カリシヨウ</t>
    </rPh>
    <rPh sb="3" eb="5">
      <t>ニンテイ</t>
    </rPh>
    <rPh sb="6" eb="8">
      <t>キホン</t>
    </rPh>
    <rPh sb="8" eb="11">
      <t>テスウリョウ</t>
    </rPh>
    <phoneticPr fontId="1"/>
  </si>
  <si>
    <t>他機関
確認済証交付</t>
    <rPh sb="0" eb="1">
      <t>タ</t>
    </rPh>
    <rPh sb="1" eb="3">
      <t>キカン</t>
    </rPh>
    <rPh sb="4" eb="6">
      <t>カクニン</t>
    </rPh>
    <rPh sb="6" eb="7">
      <t>ズミ</t>
    </rPh>
    <rPh sb="7" eb="8">
      <t>ショウ</t>
    </rPh>
    <rPh sb="8" eb="10">
      <t>コウフ</t>
    </rPh>
    <phoneticPr fontId="1"/>
  </si>
  <si>
    <t>仮使用認定
基本手数料合計</t>
    <rPh sb="0" eb="1">
      <t>カリ</t>
    </rPh>
    <rPh sb="1" eb="3">
      <t>シヨウ</t>
    </rPh>
    <rPh sb="3" eb="5">
      <t>ニンテイ</t>
    </rPh>
    <rPh sb="6" eb="8">
      <t>キホン</t>
    </rPh>
    <rPh sb="8" eb="11">
      <t>テスウリョウ</t>
    </rPh>
    <rPh sb="11" eb="13">
      <t>ゴウケイ</t>
    </rPh>
    <phoneticPr fontId="1"/>
  </si>
  <si>
    <t>省エネ基準検査対象面積</t>
    <rPh sb="0" eb="1">
      <t>ショウ</t>
    </rPh>
    <rPh sb="3" eb="5">
      <t>キジュン</t>
    </rPh>
    <rPh sb="5" eb="7">
      <t>ケンサ</t>
    </rPh>
    <rPh sb="7" eb="11">
      <t>タイショウメンセキ</t>
    </rPh>
    <phoneticPr fontId="1"/>
  </si>
  <si>
    <t>省エネ適判等軽微変更確認</t>
    <rPh sb="0" eb="1">
      <t>ショウ</t>
    </rPh>
    <rPh sb="3" eb="6">
      <t>テキハントウ</t>
    </rPh>
    <rPh sb="6" eb="8">
      <t>ケイビ</t>
    </rPh>
    <rPh sb="8" eb="10">
      <t>ヘンコウ</t>
    </rPh>
    <rPh sb="10" eb="12">
      <t>カクニン</t>
    </rPh>
    <phoneticPr fontId="1"/>
  </si>
  <si>
    <t>仮使用認定
手数料合計</t>
    <rPh sb="0" eb="1">
      <t>カリ</t>
    </rPh>
    <rPh sb="1" eb="3">
      <t>シヨウ</t>
    </rPh>
    <rPh sb="3" eb="5">
      <t>ニンテイ</t>
    </rPh>
    <rPh sb="6" eb="9">
      <t>テスウリョウ</t>
    </rPh>
    <rPh sb="9" eb="11">
      <t>ゴウケイ</t>
    </rPh>
    <phoneticPr fontId="1"/>
  </si>
  <si>
    <t>完了検査対象面積</t>
    <rPh sb="0" eb="4">
      <t>カンリョウケンサ</t>
    </rPh>
    <rPh sb="4" eb="8">
      <t>タイショウメンセキ</t>
    </rPh>
    <phoneticPr fontId="1"/>
  </si>
  <si>
    <t>他機関確認済証交付  有:■ 無:□</t>
    <rPh sb="0" eb="1">
      <t>タ</t>
    </rPh>
    <rPh sb="1" eb="3">
      <t>キカン</t>
    </rPh>
    <rPh sb="3" eb="5">
      <t>カクニン</t>
    </rPh>
    <rPh sb="5" eb="6">
      <t>ズミ</t>
    </rPh>
    <rPh sb="6" eb="7">
      <t>ショウ</t>
    </rPh>
    <rPh sb="7" eb="9">
      <t>コウフ</t>
    </rPh>
    <phoneticPr fontId="1"/>
  </si>
  <si>
    <t>省エネ基準適合義務
検査対象面積</t>
    <rPh sb="0" eb="1">
      <t>ショウ</t>
    </rPh>
    <rPh sb="3" eb="5">
      <t>キジュン</t>
    </rPh>
    <rPh sb="5" eb="9">
      <t>テキゴウギム</t>
    </rPh>
    <rPh sb="10" eb="12">
      <t>ケンサ</t>
    </rPh>
    <rPh sb="12" eb="16">
      <t>タイショウメンセキ</t>
    </rPh>
    <phoneticPr fontId="1"/>
  </si>
  <si>
    <t>省エネ適判等軽微変更確認</t>
    <rPh sb="0" eb="1">
      <t>ショウ</t>
    </rPh>
    <rPh sb="3" eb="6">
      <t>テキハントウ</t>
    </rPh>
    <rPh sb="6" eb="8">
      <t>ケイビ</t>
    </rPh>
    <rPh sb="8" eb="12">
      <t>ヘンコウカクニン</t>
    </rPh>
    <phoneticPr fontId="1"/>
  </si>
  <si>
    <t>中間検査合格証交付済み</t>
    <rPh sb="0" eb="10">
      <t>チュウカンケンサゴウカクショウコウフズ</t>
    </rPh>
    <phoneticPr fontId="1"/>
  </si>
  <si>
    <t>▶</t>
    <phoneticPr fontId="1"/>
  </si>
  <si>
    <t>棟ごとの
合計</t>
    <rPh sb="0" eb="1">
      <t>トウ</t>
    </rPh>
    <rPh sb="5" eb="7">
      <t>ゴウケイ</t>
    </rPh>
    <phoneticPr fontId="1"/>
  </si>
  <si>
    <t>建築物全体の延べ面積（㎡）</t>
    <rPh sb="0" eb="3">
      <t>ケンチクブツ</t>
    </rPh>
    <rPh sb="3" eb="5">
      <t>ゼンタイ</t>
    </rPh>
    <rPh sb="6" eb="7">
      <t>ノ</t>
    </rPh>
    <rPh sb="8" eb="10">
      <t>メンセキ</t>
    </rPh>
    <rPh sb="10" eb="12">
      <t>ユカメンセキ</t>
    </rPh>
    <phoneticPr fontId="1"/>
  </si>
  <si>
    <t>■　仮使用認定時完了検査手数料算定　内訳計算内容</t>
    <rPh sb="2" eb="5">
      <t>カリシヨウ</t>
    </rPh>
    <rPh sb="5" eb="7">
      <t>ニンテイ</t>
    </rPh>
    <rPh sb="7" eb="8">
      <t>ジ</t>
    </rPh>
    <rPh sb="8" eb="10">
      <t>カンリョウ</t>
    </rPh>
    <rPh sb="10" eb="12">
      <t>ケンサ</t>
    </rPh>
    <rPh sb="12" eb="15">
      <t>テスウリョウ</t>
    </rPh>
    <rPh sb="15" eb="17">
      <t>サンテイ</t>
    </rPh>
    <rPh sb="18" eb="20">
      <t>ウチワケ</t>
    </rPh>
    <rPh sb="20" eb="22">
      <t>ケイサン</t>
    </rPh>
    <rPh sb="22" eb="24">
      <t>ナイヨウ</t>
    </rPh>
    <phoneticPr fontId="1"/>
  </si>
  <si>
    <t>■　仮使用認定手数料算定　内訳計算内容</t>
    <rPh sb="2" eb="5">
      <t>カリシヨウ</t>
    </rPh>
    <rPh sb="5" eb="7">
      <t>ニンテイ</t>
    </rPh>
    <rPh sb="7" eb="10">
      <t>テスウリョウ</t>
    </rPh>
    <rPh sb="10" eb="12">
      <t>サンテイ</t>
    </rPh>
    <rPh sb="13" eb="15">
      <t>ウチワケ</t>
    </rPh>
    <rPh sb="15" eb="17">
      <t>ケイサン</t>
    </rPh>
    <rPh sb="17" eb="19">
      <t>ナイヨウ</t>
    </rPh>
    <phoneticPr fontId="1"/>
  </si>
  <si>
    <t>構造審査
合計</t>
    <rPh sb="0" eb="2">
      <t>コウゾウ</t>
    </rPh>
    <rPh sb="2" eb="4">
      <t>シンサ</t>
    </rPh>
    <rPh sb="5" eb="7">
      <t>ゴウケイ</t>
    </rPh>
    <phoneticPr fontId="1"/>
  </si>
  <si>
    <t>完了検査対象面積(㎡)</t>
    <rPh sb="0" eb="4">
      <t>カンリョウケンサ</t>
    </rPh>
    <rPh sb="4" eb="8">
      <t>タイショウメンセキ</t>
    </rPh>
    <phoneticPr fontId="1"/>
  </si>
  <si>
    <t>完了検査
基本手数料</t>
    <rPh sb="0" eb="4">
      <t>カンリョウケンサ</t>
    </rPh>
    <rPh sb="5" eb="7">
      <t>キホン</t>
    </rPh>
    <rPh sb="7" eb="10">
      <t>テスウリョウ</t>
    </rPh>
    <phoneticPr fontId="1"/>
  </si>
  <si>
    <t>省エネ検査
加算手数料</t>
    <rPh sb="0" eb="1">
      <t>ショウ</t>
    </rPh>
    <rPh sb="3" eb="5">
      <t>ケンサ</t>
    </rPh>
    <rPh sb="6" eb="11">
      <t>カサンテスウリョウ</t>
    </rPh>
    <phoneticPr fontId="1"/>
  </si>
  <si>
    <t>省エネ軽微
変更加算手数料</t>
    <rPh sb="0" eb="1">
      <t>ショウ</t>
    </rPh>
    <rPh sb="3" eb="5">
      <t>ケイビ</t>
    </rPh>
    <rPh sb="6" eb="8">
      <t>ヘンコウ</t>
    </rPh>
    <rPh sb="8" eb="13">
      <t>カサンテスウリョウ</t>
    </rPh>
    <phoneticPr fontId="1"/>
  </si>
  <si>
    <t>完了検査
手数料合計</t>
    <rPh sb="0" eb="4">
      <t>カンリョウケンサ</t>
    </rPh>
    <rPh sb="5" eb="8">
      <t>テスウリョウ</t>
    </rPh>
    <rPh sb="8" eb="10">
      <t>ゴウケイ</t>
    </rPh>
    <phoneticPr fontId="1"/>
  </si>
  <si>
    <t>【建築物】　仮使用認定・仮使用認定有完了検査申請手数料</t>
    <rPh sb="0" eb="5">
      <t>&lt;ケンチクブツ&gt;</t>
    </rPh>
    <rPh sb="6" eb="9">
      <t>カリシヨウ</t>
    </rPh>
    <rPh sb="9" eb="11">
      <t>ニンテイ</t>
    </rPh>
    <rPh sb="12" eb="13">
      <t>カリ</t>
    </rPh>
    <rPh sb="13" eb="15">
      <t>シヨウ</t>
    </rPh>
    <rPh sb="15" eb="17">
      <t>ニンテイ</t>
    </rPh>
    <rPh sb="17" eb="18">
      <t>アリ</t>
    </rPh>
    <rPh sb="18" eb="20">
      <t>カンリョウ</t>
    </rPh>
    <rPh sb="20" eb="22">
      <t>ケンサ</t>
    </rPh>
    <rPh sb="22" eb="24">
      <t>シンセイ</t>
    </rPh>
    <rPh sb="24" eb="27">
      <t>テスウリョウ</t>
    </rPh>
    <phoneticPr fontId="1"/>
  </si>
  <si>
    <t>他機関確認済証交付</t>
    <rPh sb="0" eb="3">
      <t>タキカン</t>
    </rPh>
    <rPh sb="3" eb="7">
      <t>カクニンズミショウ</t>
    </rPh>
    <rPh sb="7" eb="9">
      <t>コウフ</t>
    </rPh>
    <phoneticPr fontId="1"/>
  </si>
  <si>
    <t>省エネ適判等軽微変更確認</t>
    <phoneticPr fontId="1"/>
  </si>
  <si>
    <t>完了検査と瑕疵保険同時検査割引　有■</t>
    <rPh sb="0" eb="2">
      <t>カンリョウ</t>
    </rPh>
    <rPh sb="2" eb="4">
      <t>ケンサ</t>
    </rPh>
    <rPh sb="5" eb="9">
      <t>カシホケン</t>
    </rPh>
    <rPh sb="9" eb="11">
      <t>ドウジ</t>
    </rPh>
    <rPh sb="11" eb="13">
      <t>ケンサ</t>
    </rPh>
    <rPh sb="13" eb="15">
      <t>ワリビキ</t>
    </rPh>
    <rPh sb="16" eb="17">
      <t>アリ</t>
    </rPh>
    <phoneticPr fontId="1"/>
  </si>
  <si>
    <t>仮使用認定有完了検査手数料　合計</t>
    <rPh sb="0" eb="1">
      <t>カリ</t>
    </rPh>
    <rPh sb="1" eb="3">
      <t>シヨウ</t>
    </rPh>
    <rPh sb="3" eb="5">
      <t>ニンテイ</t>
    </rPh>
    <rPh sb="5" eb="6">
      <t>アリ</t>
    </rPh>
    <rPh sb="6" eb="8">
      <t>カンリョウ</t>
    </rPh>
    <rPh sb="8" eb="10">
      <t>ケンサ</t>
    </rPh>
    <rPh sb="10" eb="13">
      <t>テスウリョウ</t>
    </rPh>
    <rPh sb="14" eb="16">
      <t>ゴウケイ</t>
    </rPh>
    <phoneticPr fontId="1"/>
  </si>
  <si>
    <t>仮使用申請
棟ごとの対象
面積</t>
    <rPh sb="0" eb="3">
      <t>カリシヨウ</t>
    </rPh>
    <rPh sb="3" eb="5">
      <t>シンセイ</t>
    </rPh>
    <rPh sb="6" eb="7">
      <t>トウ</t>
    </rPh>
    <rPh sb="10" eb="12">
      <t>タイショウ</t>
    </rPh>
    <rPh sb="13" eb="15">
      <t>メンセキ</t>
    </rPh>
    <phoneticPr fontId="1"/>
  </si>
  <si>
    <t>交付方法（確認申請）</t>
    <rPh sb="0" eb="4">
      <t>コウフホウホウ</t>
    </rPh>
    <rPh sb="5" eb="7">
      <t>カクニン</t>
    </rPh>
    <rPh sb="7" eb="9">
      <t>シンセイ</t>
    </rPh>
    <phoneticPr fontId="1"/>
  </si>
  <si>
    <t>交付方法（完了検査）</t>
    <rPh sb="0" eb="4">
      <t>コウフホウホウ</t>
    </rPh>
    <rPh sb="5" eb="7">
      <t>カンリョウ</t>
    </rPh>
    <rPh sb="7" eb="9">
      <t>ケンサ</t>
    </rPh>
    <phoneticPr fontId="1"/>
  </si>
  <si>
    <t>▶</t>
    <phoneticPr fontId="1"/>
  </si>
  <si>
    <t>他機関による省エネ適判等</t>
    <rPh sb="0" eb="3">
      <t>タキカン</t>
    </rPh>
    <rPh sb="6" eb="7">
      <t>ショウ</t>
    </rPh>
    <rPh sb="9" eb="11">
      <t>テキハン</t>
    </rPh>
    <rPh sb="11" eb="12">
      <t>トウ</t>
    </rPh>
    <phoneticPr fontId="1"/>
  </si>
  <si>
    <t>省エネ基準適合義務検査
 有:■ 無:□</t>
    <rPh sb="0" eb="1">
      <t>ショウ</t>
    </rPh>
    <rPh sb="3" eb="5">
      <t>キジュン</t>
    </rPh>
    <rPh sb="5" eb="7">
      <t>テキゴウ</t>
    </rPh>
    <rPh sb="7" eb="9">
      <t>ギム</t>
    </rPh>
    <rPh sb="9" eb="11">
      <t>ケンサ</t>
    </rPh>
    <rPh sb="13" eb="14">
      <t>アリ</t>
    </rPh>
    <phoneticPr fontId="1"/>
  </si>
  <si>
    <t>他機関による省エネ適判等</t>
    <rPh sb="0" eb="3">
      <t>タキカン</t>
    </rPh>
    <rPh sb="6" eb="7">
      <t>ショウ</t>
    </rPh>
    <rPh sb="9" eb="12">
      <t>テキハントウ</t>
    </rPh>
    <phoneticPr fontId="1"/>
  </si>
  <si>
    <t>　　⑥</t>
    <phoneticPr fontId="1"/>
  </si>
  <si>
    <t>　　⑦</t>
    <phoneticPr fontId="1"/>
  </si>
  <si>
    <t>　</t>
    <phoneticPr fontId="1"/>
  </si>
  <si>
    <t>　　① 　</t>
    <phoneticPr fontId="1"/>
  </si>
  <si>
    <t>他機関による省エネ適判等</t>
    <rPh sb="0" eb="1">
      <t>タ</t>
    </rPh>
    <rPh sb="1" eb="3">
      <t>キカン</t>
    </rPh>
    <rPh sb="6" eb="7">
      <t>ショウ</t>
    </rPh>
    <rPh sb="9" eb="11">
      <t>テキハン</t>
    </rPh>
    <rPh sb="11" eb="12">
      <t>トウ</t>
    </rPh>
    <phoneticPr fontId="1"/>
  </si>
  <si>
    <t>遠隔地検査に係る出張費</t>
    <phoneticPr fontId="1"/>
  </si>
  <si>
    <t>瑕疵保険同時検査割引　</t>
    <rPh sb="0" eb="2">
      <t>カシ</t>
    </rPh>
    <rPh sb="2" eb="4">
      <t>ホケン</t>
    </rPh>
    <rPh sb="4" eb="6">
      <t>ドウジ</t>
    </rPh>
    <rPh sb="6" eb="8">
      <t>ケンサ</t>
    </rPh>
    <rPh sb="8" eb="10">
      <t>ワリビキ</t>
    </rPh>
    <phoneticPr fontId="1"/>
  </si>
  <si>
    <t>瑕疵保険同時検査割引</t>
    <rPh sb="0" eb="2">
      <t>カシ</t>
    </rPh>
    <rPh sb="2" eb="4">
      <t>ホケン</t>
    </rPh>
    <rPh sb="4" eb="6">
      <t>ドウジ</t>
    </rPh>
    <rPh sb="6" eb="8">
      <t>ケンサ</t>
    </rPh>
    <rPh sb="8" eb="10">
      <t>ワリビキ</t>
    </rPh>
    <phoneticPr fontId="1"/>
  </si>
  <si>
    <t>-</t>
    <phoneticPr fontId="1"/>
  </si>
  <si>
    <t>⑥</t>
    <phoneticPr fontId="1"/>
  </si>
  <si>
    <t>⑦</t>
    <phoneticPr fontId="1"/>
  </si>
  <si>
    <t>電子消防同意出力</t>
    <rPh sb="0" eb="8">
      <t>デンシショウボウドウイシュツリョク</t>
    </rPh>
    <phoneticPr fontId="1"/>
  </si>
  <si>
    <t>＜構造審査料＞</t>
    <rPh sb="1" eb="3">
      <t>コウゾウ</t>
    </rPh>
    <rPh sb="3" eb="5">
      <t>シンサ</t>
    </rPh>
    <rPh sb="5" eb="6">
      <t>リョウ</t>
    </rPh>
    <phoneticPr fontId="1"/>
  </si>
  <si>
    <t>中間検査と瑕疵保険又はF35同時検査割引　有:■</t>
    <rPh sb="0" eb="2">
      <t>チュウカン</t>
    </rPh>
    <rPh sb="2" eb="4">
      <t>ケンサ</t>
    </rPh>
    <rPh sb="5" eb="9">
      <t>カシホケン</t>
    </rPh>
    <rPh sb="9" eb="10">
      <t>マタ</t>
    </rPh>
    <rPh sb="14" eb="16">
      <t>ドウジ</t>
    </rPh>
    <rPh sb="16" eb="18">
      <t>ケンサ</t>
    </rPh>
    <rPh sb="18" eb="20">
      <t>ワリビキ</t>
    </rPh>
    <rPh sb="21" eb="22">
      <t>アリ</t>
    </rPh>
    <phoneticPr fontId="1"/>
  </si>
  <si>
    <t>完了検査と瑕疵保険又はF35同時検査割引　有:■</t>
    <rPh sb="0" eb="2">
      <t>カンリョウ</t>
    </rPh>
    <rPh sb="2" eb="4">
      <t>ケンサ</t>
    </rPh>
    <rPh sb="5" eb="9">
      <t>カシホケン</t>
    </rPh>
    <rPh sb="9" eb="10">
      <t>マタ</t>
    </rPh>
    <rPh sb="14" eb="16">
      <t>ドウジ</t>
    </rPh>
    <rPh sb="16" eb="18">
      <t>ケンサ</t>
    </rPh>
    <rPh sb="18" eb="20">
      <t>ワリビキ</t>
    </rPh>
    <rPh sb="21" eb="22">
      <t>アリ</t>
    </rPh>
    <phoneticPr fontId="1"/>
  </si>
  <si>
    <t>建設性能評価同時検査割引　有:■</t>
    <rPh sb="0" eb="2">
      <t>ケンセツ</t>
    </rPh>
    <rPh sb="2" eb="4">
      <t>セイノウ</t>
    </rPh>
    <rPh sb="4" eb="6">
      <t>ヒョウカ</t>
    </rPh>
    <rPh sb="6" eb="8">
      <t>ドウジ</t>
    </rPh>
    <rPh sb="8" eb="10">
      <t>ケンサ</t>
    </rPh>
    <rPh sb="10" eb="12">
      <t>ワリビキ</t>
    </rPh>
    <rPh sb="13" eb="14">
      <t>アリ</t>
    </rPh>
    <phoneticPr fontId="1"/>
  </si>
  <si>
    <t>建設性能評価同時検査割引
　有:■</t>
    <rPh sb="0" eb="2">
      <t>ケンセツ</t>
    </rPh>
    <rPh sb="2" eb="4">
      <t>セイノウ</t>
    </rPh>
    <rPh sb="4" eb="6">
      <t>ヒョウカ</t>
    </rPh>
    <rPh sb="6" eb="8">
      <t>ドウジ</t>
    </rPh>
    <rPh sb="8" eb="10">
      <t>ケンサ</t>
    </rPh>
    <rPh sb="10" eb="12">
      <t>ワリビキ</t>
    </rPh>
    <rPh sb="14" eb="15">
      <t>アリ</t>
    </rPh>
    <phoneticPr fontId="1"/>
  </si>
  <si>
    <t>建設性能評価同時検査割引</t>
    <phoneticPr fontId="1"/>
  </si>
  <si>
    <t>瑕疵保険又は
F35同時検査割引　有:■</t>
    <rPh sb="0" eb="4">
      <t>カシホケン</t>
    </rPh>
    <rPh sb="4" eb="5">
      <t>マタ</t>
    </rPh>
    <rPh sb="10" eb="12">
      <t>ドウジ</t>
    </rPh>
    <rPh sb="12" eb="14">
      <t>ケンサ</t>
    </rPh>
    <rPh sb="14" eb="16">
      <t>ワリビキ</t>
    </rPh>
    <rPh sb="17" eb="18">
      <t>アリ</t>
    </rPh>
    <phoneticPr fontId="1"/>
  </si>
  <si>
    <t>(Ver.2026.03.03)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</si>
</sst>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0.0%"/>
    <numFmt numFmtId="177" formatCode="#,##0_ "/>
    <numFmt numFmtId="178" formatCode="#,##0_ ;[Red]\-#,##0\ "/>
    <numFmt numFmtId="179" formatCode="#,##0.00_ ;[Red]\-#,##0.00\ "/>
    <numFmt numFmtId="180" formatCode="&quot;- &quot;#,##0"/>
  </numFmts>
  <fonts count="63">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0"/>
      <color theme="1"/>
      <name val="游ゴシック"/>
      <family val="2"/>
      <charset val="128"/>
      <scheme val="minor"/>
    </font>
    <font>
      <sz val="12"/>
      <color theme="1"/>
      <name val="游ゴシック"/>
      <family val="3"/>
      <charset val="128"/>
      <scheme val="minor"/>
    </font>
    <font>
      <b/>
      <sz val="11"/>
      <color theme="1"/>
      <name val="游ゴシック"/>
      <family val="3"/>
      <charset val="128"/>
      <scheme val="minor"/>
    </font>
    <font>
      <sz val="14"/>
      <color theme="1"/>
      <name val="游ゴシック"/>
      <family val="3"/>
      <charset val="128"/>
      <scheme val="minor"/>
    </font>
    <font>
      <sz val="11"/>
      <name val="游ゴシック"/>
      <family val="2"/>
      <charset val="128"/>
      <scheme val="minor"/>
    </font>
    <font>
      <b/>
      <sz val="10"/>
      <color theme="1"/>
      <name val="游ゴシック"/>
      <family val="3"/>
      <charset val="128"/>
      <scheme val="minor"/>
    </font>
    <font>
      <sz val="12"/>
      <name val="游ゴシック"/>
      <family val="2"/>
      <charset val="128"/>
      <scheme val="minor"/>
    </font>
    <font>
      <sz val="12"/>
      <color rgb="FFFF0000"/>
      <name val="游ゴシック"/>
      <family val="2"/>
      <charset val="128"/>
      <scheme val="minor"/>
    </font>
    <font>
      <sz val="12"/>
      <color rgb="FFFF0000"/>
      <name val="游ゴシック"/>
      <family val="3"/>
      <charset val="128"/>
      <scheme val="minor"/>
    </font>
    <font>
      <sz val="11"/>
      <name val="ＭＳ Ｐゴシック"/>
      <family val="3"/>
      <charset val="128"/>
    </font>
    <font>
      <b/>
      <sz val="18"/>
      <color theme="0"/>
      <name val="游ゴシック"/>
      <family val="3"/>
      <charset val="128"/>
    </font>
    <font>
      <b/>
      <sz val="10"/>
      <color theme="0"/>
      <name val="游ゴシック"/>
      <family val="3"/>
      <charset val="128"/>
    </font>
    <font>
      <sz val="10"/>
      <color theme="0"/>
      <name val="游ゴシック"/>
      <family val="3"/>
      <charset val="128"/>
    </font>
    <font>
      <sz val="9"/>
      <color theme="0"/>
      <name val="游ゴシック"/>
      <family val="3"/>
      <charset val="128"/>
    </font>
    <font>
      <b/>
      <sz val="12"/>
      <name val="游ゴシック"/>
      <family val="3"/>
      <charset val="128"/>
    </font>
    <font>
      <sz val="10"/>
      <name val="游ゴシック"/>
      <family val="3"/>
      <charset val="128"/>
    </font>
    <font>
      <sz val="10"/>
      <color rgb="FF0070C0"/>
      <name val="游ゴシック"/>
      <family val="3"/>
      <charset val="128"/>
    </font>
    <font>
      <b/>
      <sz val="11"/>
      <name val="游ゴシック"/>
      <family val="3"/>
      <charset val="128"/>
    </font>
    <font>
      <b/>
      <sz val="10"/>
      <color rgb="FF0070C0"/>
      <name val="游ゴシック"/>
      <family val="3"/>
      <charset val="128"/>
    </font>
    <font>
      <b/>
      <sz val="10"/>
      <name val="游ゴシック"/>
      <family val="3"/>
      <charset val="128"/>
    </font>
    <font>
      <b/>
      <sz val="10"/>
      <color rgb="FFFF0000"/>
      <name val="游ゴシック"/>
      <family val="3"/>
      <charset val="128"/>
    </font>
    <font>
      <sz val="6"/>
      <name val="ＭＳ Ｐゴシック"/>
      <family val="3"/>
      <charset val="128"/>
    </font>
    <font>
      <b/>
      <sz val="9"/>
      <name val="游ゴシック"/>
      <family val="3"/>
      <charset val="128"/>
    </font>
    <font>
      <b/>
      <vertAlign val="superscript"/>
      <sz val="10"/>
      <name val="游ゴシック"/>
      <family val="3"/>
      <charset val="128"/>
    </font>
    <font>
      <b/>
      <vertAlign val="superscript"/>
      <sz val="9"/>
      <name val="游ゴシック"/>
      <family val="3"/>
      <charset val="128"/>
    </font>
    <font>
      <b/>
      <sz val="8"/>
      <name val="游ゴシック"/>
      <family val="3"/>
      <charset val="128"/>
    </font>
    <font>
      <b/>
      <vertAlign val="superscript"/>
      <sz val="8"/>
      <name val="游ゴシック"/>
      <family val="3"/>
      <charset val="128"/>
    </font>
    <font>
      <sz val="9"/>
      <name val="游ゴシック"/>
      <family val="3"/>
      <charset val="128"/>
    </font>
    <font>
      <sz val="6"/>
      <name val="游ゴシック"/>
      <family val="3"/>
      <charset val="128"/>
      <scheme val="minor"/>
    </font>
    <font>
      <sz val="8"/>
      <name val="游ゴシック"/>
      <family val="3"/>
      <charset val="128"/>
    </font>
    <font>
      <sz val="8"/>
      <color rgb="FF0070C0"/>
      <name val="游ゴシック"/>
      <family val="3"/>
      <charset val="128"/>
    </font>
    <font>
      <b/>
      <sz val="8"/>
      <color rgb="FFFF0000"/>
      <name val="游ゴシック"/>
      <family val="3"/>
      <charset val="128"/>
    </font>
    <font>
      <sz val="7"/>
      <name val="游ゴシック"/>
      <family val="3"/>
      <charset val="128"/>
    </font>
    <font>
      <sz val="11"/>
      <color rgb="FFFF0000"/>
      <name val="游ゴシック"/>
      <family val="2"/>
      <charset val="128"/>
      <scheme val="minor"/>
    </font>
    <font>
      <sz val="14"/>
      <color theme="0"/>
      <name val="游ゴシック"/>
      <family val="3"/>
      <charset val="128"/>
      <scheme val="minor"/>
    </font>
    <font>
      <b/>
      <sz val="7.5"/>
      <name val="游ゴシック"/>
      <family val="3"/>
      <charset val="128"/>
    </font>
    <font>
      <b/>
      <vertAlign val="superscript"/>
      <sz val="7.5"/>
      <name val="游ゴシック"/>
      <family val="3"/>
      <charset val="128"/>
    </font>
    <font>
      <sz val="10"/>
      <color theme="1"/>
      <name val="游ゴシック"/>
      <family val="3"/>
      <charset val="128"/>
      <scheme val="minor"/>
    </font>
    <font>
      <b/>
      <sz val="12"/>
      <color rgb="FFFF0000"/>
      <name val="游ゴシック"/>
      <family val="3"/>
      <charset val="128"/>
      <scheme val="minor"/>
    </font>
    <font>
      <b/>
      <sz val="11"/>
      <color rgb="FFFF0000"/>
      <name val="游ゴシック"/>
      <family val="3"/>
      <charset val="128"/>
      <scheme val="minor"/>
    </font>
    <font>
      <b/>
      <sz val="11"/>
      <color rgb="FF0070C0"/>
      <name val="ＭＳ Ｐゴシック"/>
      <family val="3"/>
      <charset val="128"/>
    </font>
    <font>
      <sz val="11"/>
      <color rgb="FF0070C0"/>
      <name val="游ゴシック"/>
      <family val="2"/>
      <charset val="128"/>
      <scheme val="minor"/>
    </font>
    <font>
      <b/>
      <sz val="11"/>
      <color rgb="FF0070C0"/>
      <name val="游ゴシック"/>
      <family val="2"/>
      <charset val="128"/>
      <scheme val="minor"/>
    </font>
    <font>
      <b/>
      <sz val="11"/>
      <color rgb="FF002060"/>
      <name val="ＭＳ Ｐゴシック"/>
      <family val="3"/>
      <charset val="128"/>
    </font>
    <font>
      <sz val="11"/>
      <color theme="1"/>
      <name val="Segoe UI Symbol"/>
      <family val="2"/>
    </font>
    <font>
      <sz val="11"/>
      <color theme="1"/>
      <name val="游ゴシック"/>
      <family val="2"/>
      <charset val="128"/>
    </font>
    <font>
      <sz val="9"/>
      <color indexed="81"/>
      <name val="MS P ゴシック"/>
      <family val="3"/>
      <charset val="128"/>
    </font>
    <font>
      <b/>
      <sz val="9"/>
      <color indexed="81"/>
      <name val="MS P ゴシック"/>
      <family val="3"/>
      <charset val="128"/>
    </font>
    <font>
      <sz val="11"/>
      <color rgb="FFFF0000"/>
      <name val="游ゴシック"/>
      <family val="3"/>
      <charset val="128"/>
      <scheme val="minor"/>
    </font>
    <font>
      <b/>
      <sz val="10"/>
      <color rgb="FFFF0000"/>
      <name val="游ゴシック"/>
      <family val="3"/>
      <charset val="128"/>
      <scheme val="minor"/>
    </font>
    <font>
      <b/>
      <sz val="9"/>
      <color rgb="FFFF0000"/>
      <name val="游ゴシック"/>
      <family val="3"/>
      <charset val="128"/>
      <scheme val="minor"/>
    </font>
    <font>
      <b/>
      <sz val="14"/>
      <color theme="0"/>
      <name val="游ゴシック"/>
      <family val="3"/>
      <charset val="128"/>
      <scheme val="minor"/>
    </font>
    <font>
      <b/>
      <sz val="14"/>
      <name val="游ゴシック"/>
      <family val="3"/>
      <charset val="128"/>
      <scheme val="minor"/>
    </font>
    <font>
      <b/>
      <sz val="18"/>
      <name val="游ゴシック"/>
      <family val="3"/>
      <charset val="128"/>
      <scheme val="minor"/>
    </font>
    <font>
      <b/>
      <sz val="12"/>
      <name val="游ゴシック"/>
      <family val="3"/>
      <charset val="128"/>
      <scheme val="minor"/>
    </font>
    <font>
      <sz val="11"/>
      <color theme="1"/>
      <name val="游ゴシック"/>
      <family val="3"/>
      <charset val="128"/>
      <scheme val="minor"/>
    </font>
    <font>
      <sz val="10"/>
      <color rgb="FFFF0000"/>
      <name val="游ゴシック"/>
      <family val="3"/>
      <charset val="128"/>
    </font>
  </fonts>
  <fills count="24">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FFCCFF"/>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00B050"/>
        <bgColor indexed="64"/>
      </patternFill>
    </fill>
    <fill>
      <patternFill patternType="solid">
        <fgColor rgb="FFFFC000"/>
        <bgColor indexed="64"/>
      </patternFill>
    </fill>
    <fill>
      <patternFill patternType="solid">
        <fgColor theme="8" tint="0.39997558519241921"/>
        <bgColor indexed="64"/>
      </patternFill>
    </fill>
    <fill>
      <patternFill patternType="solid">
        <fgColor rgb="FFC993FF"/>
        <bgColor indexed="64"/>
      </patternFill>
    </fill>
    <fill>
      <patternFill patternType="solid">
        <fgColor rgb="FFEEB5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auto="1"/>
      </top>
      <bottom/>
      <diagonal/>
    </border>
    <border>
      <left/>
      <right/>
      <top style="thin">
        <color auto="1"/>
      </top>
      <bottom/>
      <diagonal/>
    </border>
    <border>
      <left/>
      <right style="double">
        <color auto="1"/>
      </right>
      <top style="thin">
        <color auto="1"/>
      </top>
      <bottom/>
      <diagonal/>
    </border>
    <border>
      <left style="double">
        <color auto="1"/>
      </left>
      <right/>
      <top style="thin">
        <color auto="1"/>
      </top>
      <bottom style="hair">
        <color auto="1"/>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top style="thin">
        <color indexed="64"/>
      </top>
      <bottom style="hair">
        <color indexed="64"/>
      </bottom>
      <diagonal/>
    </border>
    <border>
      <left style="thin">
        <color indexed="64"/>
      </left>
      <right/>
      <top/>
      <bottom/>
      <diagonal/>
    </border>
    <border>
      <left/>
      <right style="double">
        <color auto="1"/>
      </right>
      <top/>
      <bottom/>
      <diagonal/>
    </border>
    <border>
      <left style="double">
        <color auto="1"/>
      </left>
      <right/>
      <top style="hair">
        <color auto="1"/>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auto="1"/>
      </right>
      <top style="hair">
        <color indexed="64"/>
      </top>
      <bottom/>
      <diagonal/>
    </border>
    <border>
      <left style="thin">
        <color indexed="64"/>
      </left>
      <right/>
      <top style="hair">
        <color indexed="64"/>
      </top>
      <bottom/>
      <diagonal/>
    </border>
    <border>
      <left style="thin">
        <color indexed="64"/>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top/>
      <bottom style="double">
        <color auto="1"/>
      </bottom>
      <diagonal/>
    </border>
    <border>
      <left/>
      <right style="hair">
        <color indexed="64"/>
      </right>
      <top/>
      <bottom style="double">
        <color auto="1"/>
      </bottom>
      <diagonal/>
    </border>
    <border>
      <left style="hair">
        <color indexed="64"/>
      </left>
      <right/>
      <top/>
      <bottom style="double">
        <color auto="1"/>
      </bottom>
      <diagonal/>
    </border>
    <border>
      <left/>
      <right style="thin">
        <color indexed="64"/>
      </right>
      <top/>
      <bottom style="double">
        <color auto="1"/>
      </bottom>
      <diagonal/>
    </border>
    <border>
      <left style="thin">
        <color indexed="64"/>
      </left>
      <right/>
      <top style="double">
        <color auto="1"/>
      </top>
      <bottom style="hair">
        <color indexed="64"/>
      </bottom>
      <diagonal/>
    </border>
    <border>
      <left/>
      <right/>
      <top style="double">
        <color auto="1"/>
      </top>
      <bottom style="hair">
        <color indexed="64"/>
      </bottom>
      <diagonal/>
    </border>
    <border>
      <left/>
      <right style="double">
        <color auto="1"/>
      </right>
      <top style="double">
        <color auto="1"/>
      </top>
      <bottom style="hair">
        <color indexed="64"/>
      </bottom>
      <diagonal/>
    </border>
    <border>
      <left style="double">
        <color auto="1"/>
      </left>
      <right/>
      <top style="double">
        <color auto="1"/>
      </top>
      <bottom style="hair">
        <color auto="1"/>
      </bottom>
      <diagonal/>
    </border>
    <border>
      <left/>
      <right/>
      <top style="hair">
        <color indexed="64"/>
      </top>
      <bottom style="hair">
        <color indexed="64"/>
      </bottom>
      <diagonal/>
    </border>
    <border>
      <left style="hair">
        <color indexed="64"/>
      </left>
      <right/>
      <top style="double">
        <color auto="1"/>
      </top>
      <bottom style="hair">
        <color indexed="64"/>
      </bottom>
      <diagonal/>
    </border>
    <border>
      <left/>
      <right style="thin">
        <color auto="1"/>
      </right>
      <top style="double">
        <color auto="1"/>
      </top>
      <bottom style="hair">
        <color indexed="64"/>
      </bottom>
      <diagonal/>
    </border>
    <border>
      <left style="hair">
        <color indexed="64"/>
      </left>
      <right/>
      <top style="double">
        <color auto="1"/>
      </top>
      <bottom/>
      <diagonal/>
    </border>
    <border>
      <left/>
      <right/>
      <top style="double">
        <color auto="1"/>
      </top>
      <bottom/>
      <diagonal/>
    </border>
    <border>
      <left/>
      <right style="hair">
        <color indexed="64"/>
      </right>
      <top style="double">
        <color auto="1"/>
      </top>
      <bottom/>
      <diagonal/>
    </border>
    <border>
      <left/>
      <right style="thin">
        <color indexed="64"/>
      </right>
      <top style="double">
        <color auto="1"/>
      </top>
      <bottom/>
      <diagonal/>
    </border>
    <border>
      <left style="thin">
        <color indexed="64"/>
      </left>
      <right/>
      <top style="hair">
        <color indexed="64"/>
      </top>
      <bottom style="hair">
        <color indexed="64"/>
      </bottom>
      <diagonal/>
    </border>
    <border>
      <left/>
      <right style="double">
        <color auto="1"/>
      </right>
      <top style="hair">
        <color indexed="64"/>
      </top>
      <bottom style="hair">
        <color indexed="64"/>
      </bottom>
      <diagonal/>
    </border>
    <border>
      <left style="double">
        <color auto="1"/>
      </left>
      <right/>
      <top style="hair">
        <color indexed="64"/>
      </top>
      <bottom style="hair">
        <color indexed="64"/>
      </bottom>
      <diagonal/>
    </border>
    <border>
      <left style="hair">
        <color indexed="64"/>
      </left>
      <right/>
      <top style="hair">
        <color indexed="64"/>
      </top>
      <bottom style="hair">
        <color indexed="64"/>
      </bottom>
      <diagonal/>
    </border>
    <border>
      <left/>
      <right style="thin">
        <color auto="1"/>
      </right>
      <top style="hair">
        <color indexed="64"/>
      </top>
      <bottom style="hair">
        <color indexed="64"/>
      </bottom>
      <diagonal/>
    </border>
    <border>
      <left style="hair">
        <color indexed="64"/>
      </left>
      <right/>
      <top/>
      <bottom/>
      <diagonal/>
    </border>
    <border>
      <left/>
      <right style="hair">
        <color indexed="64"/>
      </right>
      <top/>
      <bottom/>
      <diagonal/>
    </border>
    <border>
      <left/>
      <right style="thin">
        <color indexed="64"/>
      </right>
      <top/>
      <bottom/>
      <diagonal/>
    </border>
    <border>
      <left/>
      <right/>
      <top style="medium">
        <color auto="1"/>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style="medium">
        <color auto="1"/>
      </left>
      <right/>
      <top/>
      <bottom style="medium">
        <color auto="1"/>
      </bottom>
      <diagonal/>
    </border>
    <border>
      <left/>
      <right style="medium">
        <color auto="1"/>
      </right>
      <top/>
      <bottom style="medium">
        <color auto="1"/>
      </bottom>
      <diagonal/>
    </border>
    <border>
      <left/>
      <right/>
      <top/>
      <bottom style="thin">
        <color indexed="64"/>
      </bottom>
      <diagonal/>
    </border>
    <border>
      <left style="thin">
        <color indexed="64"/>
      </left>
      <right/>
      <top style="hair">
        <color indexed="64"/>
      </top>
      <bottom style="thin">
        <color indexed="64"/>
      </bottom>
      <diagonal/>
    </border>
    <border>
      <left/>
      <right/>
      <top style="hair">
        <color auto="1"/>
      </top>
      <bottom style="thin">
        <color auto="1"/>
      </bottom>
      <diagonal/>
    </border>
    <border>
      <left/>
      <right style="double">
        <color auto="1"/>
      </right>
      <top style="hair">
        <color indexed="64"/>
      </top>
      <bottom style="thin">
        <color auto="1"/>
      </bottom>
      <diagonal/>
    </border>
    <border>
      <left style="double">
        <color auto="1"/>
      </left>
      <right/>
      <top style="hair">
        <color indexed="64"/>
      </top>
      <bottom style="thin">
        <color auto="1"/>
      </bottom>
      <diagonal/>
    </border>
    <border>
      <left/>
      <right style="hair">
        <color indexed="64"/>
      </right>
      <top style="hair">
        <color indexed="64"/>
      </top>
      <bottom style="thin">
        <color auto="1"/>
      </bottom>
      <diagonal/>
    </border>
    <border>
      <left style="hair">
        <color indexed="64"/>
      </left>
      <right/>
      <top style="hair">
        <color indexed="64"/>
      </top>
      <bottom style="thin">
        <color auto="1"/>
      </bottom>
      <diagonal/>
    </border>
    <border>
      <left style="hair">
        <color indexed="64"/>
      </left>
      <right/>
      <top/>
      <bottom style="thin">
        <color auto="1"/>
      </bottom>
      <diagonal/>
    </border>
    <border>
      <left/>
      <right style="hair">
        <color indexed="64"/>
      </right>
      <top/>
      <bottom style="thin">
        <color auto="1"/>
      </bottom>
      <diagonal/>
    </border>
    <border>
      <left/>
      <right style="thin">
        <color indexed="64"/>
      </right>
      <top/>
      <bottom style="thin">
        <color indexed="64"/>
      </bottom>
      <diagonal/>
    </border>
    <border>
      <left/>
      <right/>
      <top style="thin">
        <color auto="1"/>
      </top>
      <bottom style="thin">
        <color indexed="64"/>
      </bottom>
      <diagonal/>
    </border>
    <border>
      <left/>
      <right style="double">
        <color auto="1"/>
      </right>
      <top style="thin">
        <color auto="1"/>
      </top>
      <bottom style="thin">
        <color indexed="64"/>
      </bottom>
      <diagonal/>
    </border>
    <border>
      <left style="double">
        <color auto="1"/>
      </left>
      <right/>
      <top style="thin">
        <color auto="1"/>
      </top>
      <bottom style="thin">
        <color auto="1"/>
      </bottom>
      <diagonal/>
    </border>
    <border>
      <left/>
      <right style="hair">
        <color indexed="64"/>
      </right>
      <top style="thin">
        <color auto="1"/>
      </top>
      <bottom style="thin">
        <color indexed="64"/>
      </bottom>
      <diagonal/>
    </border>
    <border>
      <left style="hair">
        <color indexed="64"/>
      </left>
      <right/>
      <top style="thin">
        <color auto="1"/>
      </top>
      <bottom style="thin">
        <color indexed="64"/>
      </bottom>
      <diagonal/>
    </border>
    <border>
      <left/>
      <right style="thin">
        <color indexed="64"/>
      </right>
      <top style="thin">
        <color auto="1"/>
      </top>
      <bottom/>
      <diagonal/>
    </border>
    <border>
      <left style="hair">
        <color indexed="64"/>
      </left>
      <right/>
      <top style="thin">
        <color auto="1"/>
      </top>
      <bottom/>
      <diagonal/>
    </border>
    <border>
      <left/>
      <right style="hair">
        <color indexed="64"/>
      </right>
      <top style="thin">
        <color auto="1"/>
      </top>
      <bottom/>
      <diagonal/>
    </border>
    <border>
      <left style="slantDashDot">
        <color auto="1"/>
      </left>
      <right/>
      <top style="thin">
        <color auto="1"/>
      </top>
      <bottom/>
      <diagonal/>
    </border>
    <border>
      <left style="slantDashDot">
        <color auto="1"/>
      </left>
      <right/>
      <top/>
      <bottom/>
      <diagonal/>
    </border>
    <border>
      <left style="slantDashDot">
        <color auto="1"/>
      </left>
      <right/>
      <top/>
      <bottom style="double">
        <color auto="1"/>
      </bottom>
      <diagonal/>
    </border>
    <border>
      <left style="thin">
        <color auto="1"/>
      </left>
      <right/>
      <top style="double">
        <color auto="1"/>
      </top>
      <bottom/>
      <diagonal/>
    </border>
    <border>
      <left/>
      <right style="hair">
        <color indexed="64"/>
      </right>
      <top style="double">
        <color auto="1"/>
      </top>
      <bottom style="hair">
        <color indexed="64"/>
      </bottom>
      <diagonal/>
    </border>
    <border>
      <left style="slantDashDot">
        <color auto="1"/>
      </left>
      <right/>
      <top style="thin">
        <color auto="1"/>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style="double">
        <color auto="1"/>
      </right>
      <top style="hair">
        <color indexed="64"/>
      </top>
      <bottom/>
      <diagonal/>
    </border>
    <border>
      <left style="double">
        <color auto="1"/>
      </left>
      <right/>
      <top/>
      <bottom/>
      <diagonal/>
    </border>
    <border>
      <left style="thin">
        <color indexed="64"/>
      </left>
      <right/>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thin">
        <color auto="1"/>
      </top>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5" fillId="0" borderId="0">
      <alignment vertical="center"/>
    </xf>
  </cellStyleXfs>
  <cellXfs count="763">
    <xf numFmtId="0" fontId="0" fillId="0" borderId="0" xfId="0">
      <alignment vertical="center"/>
    </xf>
    <xf numFmtId="0" fontId="9" fillId="0" borderId="0" xfId="0" applyFont="1" applyAlignment="1" applyProtection="1">
      <alignment horizontal="right" vertical="center"/>
      <protection hidden="1"/>
    </xf>
    <xf numFmtId="0" fontId="0" fillId="0" borderId="0" xfId="0" applyProtection="1">
      <alignment vertical="center"/>
      <protection hidden="1"/>
    </xf>
    <xf numFmtId="0" fontId="8" fillId="0" borderId="0" xfId="0" applyFont="1" applyAlignment="1" applyProtection="1">
      <alignment horizontal="center" vertical="center"/>
      <protection hidden="1"/>
    </xf>
    <xf numFmtId="0" fontId="11" fillId="0" borderId="0" xfId="0" applyFont="1" applyAlignment="1" applyProtection="1">
      <alignment horizontal="center" vertical="center"/>
      <protection hidden="1"/>
    </xf>
    <xf numFmtId="0" fontId="45" fillId="0" borderId="0" xfId="0" applyFont="1" applyProtection="1">
      <alignment vertical="center"/>
      <protection hidden="1"/>
    </xf>
    <xf numFmtId="0" fontId="0" fillId="0" borderId="0" xfId="0" applyAlignment="1" applyProtection="1">
      <alignment horizontal="center" vertical="center"/>
      <protection hidden="1"/>
    </xf>
    <xf numFmtId="0" fontId="44" fillId="0" borderId="0" xfId="0" applyFont="1" applyProtection="1">
      <alignment vertical="center"/>
      <protection hidden="1"/>
    </xf>
    <xf numFmtId="0" fontId="11" fillId="0" borderId="0" xfId="0" applyFont="1" applyAlignment="1" applyProtection="1">
      <alignment horizontal="center" vertical="center" wrapText="1"/>
      <protection hidden="1"/>
    </xf>
    <xf numFmtId="38" fontId="3" fillId="16" borderId="6" xfId="1" applyFont="1" applyFill="1" applyBorder="1" applyProtection="1">
      <alignment vertical="center"/>
      <protection hidden="1"/>
    </xf>
    <xf numFmtId="0" fontId="3" fillId="0" borderId="0" xfId="0" applyFont="1" applyAlignment="1" applyProtection="1">
      <alignment horizontal="center" vertical="center"/>
      <protection hidden="1"/>
    </xf>
    <xf numFmtId="38" fontId="3" fillId="0" borderId="0" xfId="1" applyFont="1" applyFill="1" applyBorder="1" applyProtection="1">
      <alignment vertical="center"/>
      <protection hidden="1"/>
    </xf>
    <xf numFmtId="38" fontId="3" fillId="16" borderId="6" xfId="0" applyNumberFormat="1" applyFont="1" applyFill="1" applyBorder="1" applyProtection="1">
      <alignment vertical="center"/>
      <protection hidden="1"/>
    </xf>
    <xf numFmtId="0" fontId="39" fillId="8" borderId="0" xfId="0" applyFont="1" applyFill="1" applyAlignment="1" applyProtection="1">
      <alignment horizontal="left" vertical="center"/>
      <protection hidden="1"/>
    </xf>
    <xf numFmtId="0" fontId="39" fillId="10" borderId="0" xfId="0" applyFont="1" applyFill="1" applyProtection="1">
      <alignment vertical="center"/>
      <protection hidden="1"/>
    </xf>
    <xf numFmtId="0" fontId="8" fillId="0" borderId="0" xfId="0" applyFont="1" applyProtection="1">
      <alignment vertical="center"/>
      <protection hidden="1"/>
    </xf>
    <xf numFmtId="0" fontId="6" fillId="0" borderId="0" xfId="0" applyFont="1" applyAlignment="1" applyProtection="1">
      <alignment horizontal="center" vertical="center"/>
      <protection hidden="1"/>
    </xf>
    <xf numFmtId="0" fontId="6" fillId="0" borderId="5" xfId="0" applyFont="1" applyBorder="1" applyAlignment="1" applyProtection="1">
      <alignment horizontal="center" vertical="center"/>
      <protection hidden="1"/>
    </xf>
    <xf numFmtId="0" fontId="39" fillId="0" borderId="0" xfId="0" applyFont="1" applyProtection="1">
      <alignment vertical="center"/>
      <protection hidden="1"/>
    </xf>
    <xf numFmtId="0" fontId="39" fillId="0" borderId="69" xfId="0" applyFont="1" applyBorder="1" applyProtection="1">
      <alignment vertical="center"/>
      <protection hidden="1"/>
    </xf>
    <xf numFmtId="38" fontId="12" fillId="16" borderId="116" xfId="1" applyFont="1" applyFill="1" applyBorder="1" applyProtection="1">
      <alignment vertical="center"/>
      <protection hidden="1"/>
    </xf>
    <xf numFmtId="38" fontId="12" fillId="16" borderId="3" xfId="1" applyFont="1" applyFill="1" applyBorder="1" applyProtection="1">
      <alignment vertical="center"/>
      <protection hidden="1"/>
    </xf>
    <xf numFmtId="0" fontId="11" fillId="0" borderId="0" xfId="0" applyFont="1" applyProtection="1">
      <alignment vertical="center"/>
      <protection hidden="1"/>
    </xf>
    <xf numFmtId="0" fontId="3" fillId="0" borderId="0" xfId="0" applyFont="1" applyProtection="1">
      <alignment vertical="center"/>
      <protection hidden="1"/>
    </xf>
    <xf numFmtId="0" fontId="0" fillId="0" borderId="0" xfId="0" applyAlignment="1" applyProtection="1">
      <alignment horizontal="right" vertical="center"/>
      <protection hidden="1"/>
    </xf>
    <xf numFmtId="0" fontId="8" fillId="0" borderId="62" xfId="0" applyFont="1" applyBorder="1" applyAlignment="1" applyProtection="1">
      <alignment horizontal="center" vertical="center"/>
      <protection hidden="1"/>
    </xf>
    <xf numFmtId="0" fontId="0" fillId="0" borderId="62" xfId="0" applyBorder="1" applyProtection="1">
      <alignment vertical="center"/>
      <protection hidden="1"/>
    </xf>
    <xf numFmtId="38" fontId="7" fillId="3" borderId="6" xfId="0" applyNumberFormat="1" applyFont="1" applyFill="1" applyBorder="1" applyProtection="1">
      <alignment vertical="center"/>
      <protection hidden="1"/>
    </xf>
    <xf numFmtId="0" fontId="40" fillId="0" borderId="0" xfId="0" applyFont="1" applyAlignment="1" applyProtection="1">
      <alignment horizontal="center" vertical="center"/>
      <protection hidden="1"/>
    </xf>
    <xf numFmtId="38" fontId="3" fillId="16" borderId="9" xfId="0" applyNumberFormat="1" applyFont="1" applyFill="1" applyBorder="1" applyProtection="1">
      <alignment vertical="center"/>
      <protection hidden="1"/>
    </xf>
    <xf numFmtId="38" fontId="3" fillId="16" borderId="1" xfId="0" applyNumberFormat="1" applyFont="1" applyFill="1" applyBorder="1" applyProtection="1">
      <alignment vertical="center"/>
      <protection hidden="1"/>
    </xf>
    <xf numFmtId="38" fontId="3" fillId="16" borderId="10" xfId="0" applyNumberFormat="1" applyFont="1" applyFill="1" applyBorder="1" applyProtection="1">
      <alignment vertical="center"/>
      <protection hidden="1"/>
    </xf>
    <xf numFmtId="0" fontId="3" fillId="0" borderId="9" xfId="0" applyFont="1" applyBorder="1" applyProtection="1">
      <alignment vertical="center"/>
      <protection hidden="1"/>
    </xf>
    <xf numFmtId="0" fontId="3" fillId="0" borderId="1" xfId="0" applyFont="1" applyBorder="1" applyProtection="1">
      <alignment vertical="center"/>
      <protection hidden="1"/>
    </xf>
    <xf numFmtId="0" fontId="3" fillId="0" borderId="10" xfId="0" applyFont="1" applyBorder="1" applyProtection="1">
      <alignment vertical="center"/>
      <protection hidden="1"/>
    </xf>
    <xf numFmtId="0" fontId="3" fillId="0" borderId="20" xfId="0" applyFont="1" applyBorder="1" applyProtection="1">
      <alignment vertical="center"/>
      <protection hidden="1"/>
    </xf>
    <xf numFmtId="0" fontId="3" fillId="0" borderId="103" xfId="0" applyFont="1" applyBorder="1" applyProtection="1">
      <alignment vertical="center"/>
      <protection hidden="1"/>
    </xf>
    <xf numFmtId="0" fontId="3" fillId="0" borderId="2" xfId="0" applyFont="1" applyBorder="1" applyProtection="1">
      <alignment vertical="center"/>
      <protection hidden="1"/>
    </xf>
    <xf numFmtId="0" fontId="3" fillId="0" borderId="16" xfId="0" applyFont="1" applyBorder="1" applyProtection="1">
      <alignment vertical="center"/>
      <protection hidden="1"/>
    </xf>
    <xf numFmtId="0" fontId="0" fillId="0" borderId="13" xfId="0" applyBorder="1" applyProtection="1">
      <alignment vertical="center"/>
      <protection hidden="1"/>
    </xf>
    <xf numFmtId="0" fontId="39" fillId="0" borderId="13" xfId="0" applyFont="1" applyBorder="1" applyProtection="1">
      <alignment vertical="center"/>
      <protection hidden="1"/>
    </xf>
    <xf numFmtId="38" fontId="3" fillId="3" borderId="104" xfId="0" applyNumberFormat="1" applyFont="1" applyFill="1" applyBorder="1" applyProtection="1">
      <alignment vertical="center"/>
      <protection hidden="1"/>
    </xf>
    <xf numFmtId="38" fontId="3" fillId="3" borderId="108" xfId="0" applyNumberFormat="1" applyFont="1" applyFill="1" applyBorder="1" applyProtection="1">
      <alignment vertical="center"/>
      <protection hidden="1"/>
    </xf>
    <xf numFmtId="38" fontId="3" fillId="3" borderId="105" xfId="0" applyNumberFormat="1" applyFont="1" applyFill="1" applyBorder="1" applyProtection="1">
      <alignment vertical="center"/>
      <protection hidden="1"/>
    </xf>
    <xf numFmtId="178" fontId="3" fillId="16" borderId="121" xfId="1" applyNumberFormat="1" applyFont="1" applyFill="1" applyBorder="1" applyProtection="1">
      <alignment vertical="center"/>
      <protection hidden="1"/>
    </xf>
    <xf numFmtId="178" fontId="3" fillId="16" borderId="120" xfId="1" applyNumberFormat="1" applyFont="1" applyFill="1" applyBorder="1" applyProtection="1">
      <alignment vertical="center"/>
      <protection hidden="1"/>
    </xf>
    <xf numFmtId="178" fontId="3" fillId="16" borderId="122" xfId="1" applyNumberFormat="1" applyFont="1" applyFill="1" applyBorder="1" applyProtection="1">
      <alignment vertical="center"/>
      <protection hidden="1"/>
    </xf>
    <xf numFmtId="0" fontId="8" fillId="0" borderId="17" xfId="0" applyFont="1" applyBorder="1" applyAlignment="1" applyProtection="1">
      <alignment horizontal="center" vertical="center"/>
      <protection hidden="1"/>
    </xf>
    <xf numFmtId="178" fontId="3" fillId="3" borderId="3" xfId="0" applyNumberFormat="1" applyFont="1" applyFill="1" applyBorder="1" applyProtection="1">
      <alignment vertical="center"/>
      <protection hidden="1"/>
    </xf>
    <xf numFmtId="0" fontId="0" fillId="15" borderId="3" xfId="0" applyFill="1" applyBorder="1" applyAlignment="1" applyProtection="1">
      <alignment horizontal="center" vertical="center"/>
      <protection locked="0" hidden="1"/>
    </xf>
    <xf numFmtId="0" fontId="0" fillId="15" borderId="1" xfId="0" applyFill="1" applyBorder="1" applyAlignment="1" applyProtection="1">
      <alignment horizontal="center" vertical="center"/>
      <protection locked="0" hidden="1"/>
    </xf>
    <xf numFmtId="0" fontId="0" fillId="15" borderId="12" xfId="0" applyFill="1" applyBorder="1" applyAlignment="1" applyProtection="1">
      <alignment horizontal="center" vertical="center"/>
      <protection locked="0" hidden="1"/>
    </xf>
    <xf numFmtId="0" fontId="0" fillId="15" borderId="116" xfId="0" applyFill="1" applyBorder="1" applyAlignment="1" applyProtection="1">
      <alignment horizontal="center" vertical="center"/>
      <protection locked="0" hidden="1"/>
    </xf>
    <xf numFmtId="0" fontId="16" fillId="9" borderId="0" xfId="3" applyFont="1" applyFill="1" applyProtection="1">
      <alignment vertical="center"/>
      <protection hidden="1"/>
    </xf>
    <xf numFmtId="0" fontId="17" fillId="9" borderId="0" xfId="3" applyFont="1" applyFill="1" applyProtection="1">
      <alignment vertical="center"/>
      <protection hidden="1"/>
    </xf>
    <xf numFmtId="0" fontId="18" fillId="9" borderId="0" xfId="3" applyFont="1" applyFill="1" applyProtection="1">
      <alignment vertical="center"/>
      <protection hidden="1"/>
    </xf>
    <xf numFmtId="0" fontId="19" fillId="9" borderId="0" xfId="3" applyFont="1" applyFill="1" applyAlignment="1" applyProtection="1">
      <alignment horizontal="right"/>
      <protection hidden="1"/>
    </xf>
    <xf numFmtId="0" fontId="17" fillId="9" borderId="0" xfId="3" applyFont="1" applyFill="1" applyAlignment="1" applyProtection="1">
      <alignment horizontal="right"/>
      <protection hidden="1"/>
    </xf>
    <xf numFmtId="0" fontId="21" fillId="0" borderId="0" xfId="3" applyFont="1" applyProtection="1">
      <alignment vertical="center"/>
      <protection hidden="1"/>
    </xf>
    <xf numFmtId="0" fontId="20" fillId="0" borderId="0" xfId="3" applyFont="1" applyAlignment="1" applyProtection="1">
      <alignment vertical="top"/>
      <protection hidden="1"/>
    </xf>
    <xf numFmtId="0" fontId="22" fillId="0" borderId="0" xfId="3" applyFont="1" applyProtection="1">
      <alignment vertical="center"/>
      <protection hidden="1"/>
    </xf>
    <xf numFmtId="0" fontId="23" fillId="0" borderId="0" xfId="3" applyFont="1" applyAlignment="1" applyProtection="1">
      <alignment horizontal="center" vertical="center"/>
      <protection hidden="1"/>
    </xf>
    <xf numFmtId="0" fontId="23" fillId="0" borderId="0" xfId="3" applyFont="1" applyProtection="1">
      <alignment vertical="center"/>
      <protection hidden="1"/>
    </xf>
    <xf numFmtId="0" fontId="24" fillId="0" borderId="0" xfId="3" applyFont="1" applyProtection="1">
      <alignment vertical="center"/>
      <protection hidden="1"/>
    </xf>
    <xf numFmtId="0" fontId="25" fillId="0" borderId="0" xfId="3" applyFont="1" applyAlignment="1" applyProtection="1">
      <alignment horizontal="center" vertical="center"/>
      <protection hidden="1"/>
    </xf>
    <xf numFmtId="0" fontId="20" fillId="0" borderId="0" xfId="3" applyFont="1" applyAlignment="1" applyProtection="1">
      <alignment horizontal="center" vertical="center"/>
      <protection hidden="1"/>
    </xf>
    <xf numFmtId="0" fontId="20" fillId="0" borderId="0" xfId="3" applyFont="1" applyProtection="1">
      <alignment vertical="center"/>
      <protection hidden="1"/>
    </xf>
    <xf numFmtId="0" fontId="26" fillId="0" borderId="0" xfId="3" applyFont="1" applyProtection="1">
      <alignment vertical="center"/>
      <protection hidden="1"/>
    </xf>
    <xf numFmtId="5" fontId="21" fillId="10" borderId="47" xfId="3" applyNumberFormat="1" applyFont="1" applyFill="1" applyBorder="1" applyProtection="1">
      <alignment vertical="center"/>
      <protection hidden="1"/>
    </xf>
    <xf numFmtId="5" fontId="21" fillId="10" borderId="49" xfId="3" applyNumberFormat="1" applyFont="1" applyFill="1" applyBorder="1" applyProtection="1">
      <alignment vertical="center"/>
      <protection hidden="1"/>
    </xf>
    <xf numFmtId="5" fontId="21" fillId="0" borderId="44" xfId="3" applyNumberFormat="1" applyFont="1" applyBorder="1" applyProtection="1">
      <alignment vertical="center"/>
      <protection hidden="1"/>
    </xf>
    <xf numFmtId="0" fontId="25" fillId="0" borderId="0" xfId="3" applyFont="1" applyProtection="1">
      <alignment vertical="center"/>
      <protection hidden="1"/>
    </xf>
    <xf numFmtId="0" fontId="35" fillId="0" borderId="0" xfId="3" applyFont="1" applyProtection="1">
      <alignment vertical="center"/>
      <protection hidden="1"/>
    </xf>
    <xf numFmtId="0" fontId="28" fillId="0" borderId="0" xfId="3" applyFont="1" applyAlignment="1" applyProtection="1">
      <alignment horizontal="right" vertical="center"/>
      <protection hidden="1"/>
    </xf>
    <xf numFmtId="0" fontId="28" fillId="0" borderId="0" xfId="3" applyFont="1" applyProtection="1">
      <alignment vertical="center"/>
      <protection hidden="1"/>
    </xf>
    <xf numFmtId="0" fontId="33" fillId="0" borderId="0" xfId="3" applyFont="1" applyProtection="1">
      <alignment vertical="center"/>
      <protection hidden="1"/>
    </xf>
    <xf numFmtId="0" fontId="36" fillId="0" borderId="0" xfId="3" applyFont="1" applyProtection="1">
      <alignment vertical="center"/>
      <protection hidden="1"/>
    </xf>
    <xf numFmtId="5" fontId="21" fillId="10" borderId="58" xfId="3" applyNumberFormat="1" applyFont="1" applyFill="1" applyBorder="1" applyProtection="1">
      <alignment vertical="center"/>
      <protection hidden="1"/>
    </xf>
    <xf numFmtId="5" fontId="21" fillId="0" borderId="47" xfId="3" applyNumberFormat="1" applyFont="1" applyBorder="1" applyProtection="1">
      <alignment vertical="center"/>
      <protection hidden="1"/>
    </xf>
    <xf numFmtId="177" fontId="21" fillId="0" borderId="0" xfId="3" applyNumberFormat="1" applyFont="1" applyProtection="1">
      <alignment vertical="center"/>
      <protection hidden="1"/>
    </xf>
    <xf numFmtId="0" fontId="33" fillId="0" borderId="0" xfId="3" applyFont="1" applyAlignment="1" applyProtection="1">
      <alignment wrapText="1"/>
      <protection hidden="1"/>
    </xf>
    <xf numFmtId="0" fontId="35" fillId="0" borderId="0" xfId="3" applyFont="1" applyAlignment="1" applyProtection="1">
      <alignment wrapText="1"/>
      <protection hidden="1"/>
    </xf>
    <xf numFmtId="0" fontId="33" fillId="0" borderId="0" xfId="3" applyFont="1" applyAlignment="1" applyProtection="1">
      <alignment vertical="center" wrapText="1"/>
      <protection hidden="1"/>
    </xf>
    <xf numFmtId="0" fontId="35" fillId="0" borderId="0" xfId="3" applyFont="1" applyAlignment="1" applyProtection="1">
      <alignment horizontal="center" wrapText="1"/>
      <protection hidden="1"/>
    </xf>
    <xf numFmtId="5" fontId="21" fillId="10" borderId="31" xfId="3" applyNumberFormat="1" applyFont="1" applyFill="1" applyBorder="1" applyProtection="1">
      <alignment vertical="center"/>
      <protection hidden="1"/>
    </xf>
    <xf numFmtId="5" fontId="21" fillId="10" borderId="34" xfId="3" applyNumberFormat="1" applyFont="1" applyFill="1" applyBorder="1" applyProtection="1">
      <alignment vertical="center"/>
      <protection hidden="1"/>
    </xf>
    <xf numFmtId="0" fontId="26" fillId="0" borderId="0" xfId="3" applyFont="1" applyAlignment="1" applyProtection="1">
      <alignment vertical="center" wrapText="1"/>
      <protection hidden="1"/>
    </xf>
    <xf numFmtId="0" fontId="37" fillId="0" borderId="0" xfId="3" applyFont="1" applyAlignment="1" applyProtection="1">
      <alignment horizontal="center" vertical="center" wrapText="1"/>
      <protection hidden="1"/>
    </xf>
    <xf numFmtId="0" fontId="33" fillId="0" borderId="0" xfId="3" applyFont="1" applyAlignment="1" applyProtection="1">
      <alignment vertical="top" wrapText="1"/>
      <protection hidden="1"/>
    </xf>
    <xf numFmtId="0" fontId="35" fillId="0" borderId="0" xfId="3" applyFont="1" applyAlignment="1" applyProtection="1">
      <alignment horizontal="center" vertical="top" wrapText="1"/>
      <protection hidden="1"/>
    </xf>
    <xf numFmtId="0" fontId="35" fillId="0" borderId="0" xfId="3" applyFont="1" applyAlignment="1" applyProtection="1">
      <alignment vertical="top" wrapText="1"/>
      <protection hidden="1"/>
    </xf>
    <xf numFmtId="0" fontId="25" fillId="0" borderId="0" xfId="3" applyFont="1" applyAlignment="1" applyProtection="1">
      <alignment vertical="center" wrapText="1"/>
      <protection hidden="1"/>
    </xf>
    <xf numFmtId="0" fontId="38" fillId="0" borderId="0" xfId="3" applyFont="1" applyAlignment="1" applyProtection="1">
      <alignment horizontal="center"/>
      <protection hidden="1"/>
    </xf>
    <xf numFmtId="0" fontId="25" fillId="0" borderId="0" xfId="3" applyFont="1" applyAlignment="1" applyProtection="1">
      <alignment horizontal="right" vertical="center"/>
      <protection hidden="1"/>
    </xf>
    <xf numFmtId="0" fontId="33" fillId="0" borderId="0" xfId="3" applyFont="1" applyAlignment="1" applyProtection="1">
      <alignment horizontal="center" vertical="center"/>
      <protection hidden="1"/>
    </xf>
    <xf numFmtId="3" fontId="21" fillId="0" borderId="0" xfId="3" applyNumberFormat="1" applyFont="1" applyProtection="1">
      <alignment vertical="center"/>
      <protection hidden="1"/>
    </xf>
    <xf numFmtId="5" fontId="21" fillId="0" borderId="0" xfId="3" applyNumberFormat="1" applyFont="1" applyProtection="1">
      <alignment vertical="center"/>
      <protection hidden="1"/>
    </xf>
    <xf numFmtId="5" fontId="33" fillId="0" borderId="0" xfId="3" applyNumberFormat="1" applyFont="1" applyProtection="1">
      <alignment vertical="center"/>
      <protection hidden="1"/>
    </xf>
    <xf numFmtId="3" fontId="25" fillId="0" borderId="0" xfId="3" applyNumberFormat="1" applyFont="1" applyProtection="1">
      <alignment vertical="center"/>
      <protection hidden="1"/>
    </xf>
    <xf numFmtId="5" fontId="25" fillId="0" borderId="0" xfId="3" applyNumberFormat="1" applyFont="1" applyProtection="1">
      <alignment vertical="center"/>
      <protection hidden="1"/>
    </xf>
    <xf numFmtId="5" fontId="28" fillId="0" borderId="0" xfId="3" applyNumberFormat="1" applyFont="1" applyProtection="1">
      <alignment vertical="center"/>
      <protection hidden="1"/>
    </xf>
    <xf numFmtId="5" fontId="21" fillId="0" borderId="31" xfId="3" applyNumberFormat="1" applyFont="1" applyBorder="1" applyProtection="1">
      <alignment vertical="center"/>
      <protection hidden="1"/>
    </xf>
    <xf numFmtId="5" fontId="21" fillId="10" borderId="85" xfId="3" applyNumberFormat="1" applyFont="1" applyFill="1" applyBorder="1" applyProtection="1">
      <alignment vertical="center"/>
      <protection hidden="1"/>
    </xf>
    <xf numFmtId="5" fontId="21" fillId="10" borderId="19" xfId="3" applyNumberFormat="1" applyFont="1" applyFill="1" applyBorder="1" applyProtection="1">
      <alignment vertical="center"/>
      <protection hidden="1"/>
    </xf>
    <xf numFmtId="0" fontId="31" fillId="0" borderId="0" xfId="3" applyFont="1" applyAlignment="1" applyProtection="1">
      <alignment horizontal="right" vertical="center"/>
      <protection hidden="1"/>
    </xf>
    <xf numFmtId="0" fontId="28" fillId="0" borderId="0" xfId="3" applyFont="1" applyAlignment="1" applyProtection="1">
      <alignment horizontal="left" vertical="center"/>
      <protection hidden="1"/>
    </xf>
    <xf numFmtId="58" fontId="21" fillId="0" borderId="0" xfId="3" applyNumberFormat="1" applyFont="1" applyProtection="1">
      <alignment vertical="center"/>
      <protection hidden="1"/>
    </xf>
    <xf numFmtId="0" fontId="21" fillId="0" borderId="0" xfId="3" applyFont="1" applyAlignment="1" applyProtection="1">
      <alignment horizontal="center" vertical="center"/>
      <protection hidden="1"/>
    </xf>
    <xf numFmtId="0" fontId="35" fillId="0" borderId="0" xfId="3" applyFont="1" applyAlignment="1" applyProtection="1">
      <protection hidden="1"/>
    </xf>
    <xf numFmtId="0" fontId="35" fillId="0" borderId="0" xfId="3" applyFont="1" applyAlignment="1" applyProtection="1">
      <alignment vertical="top"/>
      <protection hidden="1"/>
    </xf>
    <xf numFmtId="0" fontId="35" fillId="0" borderId="0" xfId="3" applyFont="1" applyAlignment="1" applyProtection="1">
      <alignment vertical="center" wrapText="1"/>
      <protection hidden="1"/>
    </xf>
    <xf numFmtId="0" fontId="21" fillId="0" borderId="0" xfId="3" applyFont="1" applyAlignment="1" applyProtection="1">
      <alignment horizontal="left" vertical="center"/>
      <protection hidden="1"/>
    </xf>
    <xf numFmtId="177" fontId="33" fillId="0" borderId="0" xfId="3" applyNumberFormat="1" applyFont="1" applyProtection="1">
      <alignment vertical="center"/>
      <protection hidden="1"/>
    </xf>
    <xf numFmtId="177" fontId="21" fillId="0" borderId="0" xfId="3" quotePrefix="1" applyNumberFormat="1" applyFont="1" applyProtection="1">
      <alignment vertical="center"/>
      <protection hidden="1"/>
    </xf>
    <xf numFmtId="177" fontId="35" fillId="0" borderId="0" xfId="3" applyNumberFormat="1" applyFont="1" applyProtection="1">
      <alignment vertical="center"/>
      <protection hidden="1"/>
    </xf>
    <xf numFmtId="38" fontId="0" fillId="0" borderId="0" xfId="1" applyFont="1" applyFill="1" applyBorder="1" applyAlignment="1" applyProtection="1">
      <alignment horizontal="center" vertical="center"/>
      <protection hidden="1"/>
    </xf>
    <xf numFmtId="38" fontId="0" fillId="0" borderId="0" xfId="1" applyFont="1" applyFill="1" applyBorder="1" applyAlignment="1" applyProtection="1">
      <protection hidden="1"/>
    </xf>
    <xf numFmtId="38" fontId="0" fillId="0" borderId="0" xfId="0" applyNumberFormat="1" applyProtection="1">
      <alignment vertical="center"/>
      <protection hidden="1"/>
    </xf>
    <xf numFmtId="177" fontId="21" fillId="8" borderId="80" xfId="3" applyNumberFormat="1" applyFont="1" applyFill="1" applyBorder="1" applyProtection="1">
      <alignment vertical="center"/>
      <protection hidden="1"/>
    </xf>
    <xf numFmtId="177" fontId="21" fillId="0" borderId="0" xfId="3" quotePrefix="1" applyNumberFormat="1" applyFont="1" applyAlignment="1" applyProtection="1">
      <alignment horizontal="center" vertical="center"/>
      <protection hidden="1"/>
    </xf>
    <xf numFmtId="177" fontId="21" fillId="0" borderId="0" xfId="3" applyNumberFormat="1" applyFont="1" applyAlignment="1" applyProtection="1">
      <alignment horizontal="center" vertical="center"/>
      <protection hidden="1"/>
    </xf>
    <xf numFmtId="38" fontId="0" fillId="0" borderId="0" xfId="1" applyFont="1" applyProtection="1">
      <alignment vertical="center"/>
      <protection hidden="1"/>
    </xf>
    <xf numFmtId="177" fontId="25" fillId="0" borderId="0" xfId="3" applyNumberFormat="1" applyFont="1" applyProtection="1">
      <alignment vertical="center"/>
      <protection hidden="1"/>
    </xf>
    <xf numFmtId="5" fontId="21" fillId="0" borderId="67" xfId="3" applyNumberFormat="1" applyFont="1" applyBorder="1" applyProtection="1">
      <alignment vertical="center"/>
      <protection hidden="1"/>
    </xf>
    <xf numFmtId="38" fontId="0" fillId="0" borderId="0" xfId="1" applyFont="1" applyFill="1" applyBorder="1" applyAlignment="1" applyProtection="1">
      <alignment horizontal="right" vertical="center"/>
      <protection hidden="1"/>
    </xf>
    <xf numFmtId="0" fontId="6" fillId="0" borderId="0" xfId="0" applyFont="1" applyProtection="1">
      <alignment vertical="center"/>
      <protection hidden="1"/>
    </xf>
    <xf numFmtId="0" fontId="0" fillId="0" borderId="0" xfId="0" applyAlignment="1" applyProtection="1">
      <alignment vertical="center" wrapText="1"/>
      <protection hidden="1"/>
    </xf>
    <xf numFmtId="38" fontId="0" fillId="0" borderId="0" xfId="1" applyFont="1" applyFill="1" applyBorder="1" applyAlignment="1" applyProtection="1">
      <alignment vertical="center"/>
      <protection hidden="1"/>
    </xf>
    <xf numFmtId="5" fontId="21" fillId="10" borderId="44" xfId="3" applyNumberFormat="1" applyFont="1" applyFill="1" applyBorder="1" applyProtection="1">
      <alignment vertical="center"/>
      <protection hidden="1"/>
    </xf>
    <xf numFmtId="5" fontId="21" fillId="0" borderId="51" xfId="3" applyNumberFormat="1" applyFont="1" applyBorder="1" applyProtection="1">
      <alignment vertical="center"/>
      <protection hidden="1"/>
    </xf>
    <xf numFmtId="5" fontId="21" fillId="10" borderId="22" xfId="3" applyNumberFormat="1" applyFont="1" applyFill="1" applyBorder="1" applyProtection="1">
      <alignment vertical="center"/>
      <protection hidden="1"/>
    </xf>
    <xf numFmtId="5" fontId="21" fillId="10" borderId="80" xfId="3" applyNumberFormat="1" applyFont="1" applyFill="1" applyBorder="1" applyProtection="1">
      <alignment vertical="center"/>
      <protection hidden="1"/>
    </xf>
    <xf numFmtId="0" fontId="6" fillId="0" borderId="0" xfId="0" applyFont="1" applyAlignment="1" applyProtection="1">
      <alignment horizontal="right" vertical="center"/>
      <protection hidden="1"/>
    </xf>
    <xf numFmtId="38" fontId="10" fillId="0" borderId="0" xfId="1" applyFont="1" applyFill="1" applyBorder="1" applyAlignment="1" applyProtection="1">
      <alignment horizontal="center" vertical="center"/>
      <protection hidden="1"/>
    </xf>
    <xf numFmtId="0" fontId="46" fillId="0" borderId="0" xfId="0" applyFont="1" applyProtection="1">
      <alignment vertical="center"/>
      <protection hidden="1"/>
    </xf>
    <xf numFmtId="0" fontId="46" fillId="8" borderId="118" xfId="0" applyFont="1" applyFill="1" applyBorder="1" applyProtection="1">
      <alignment vertical="center"/>
      <protection hidden="1"/>
    </xf>
    <xf numFmtId="0" fontId="47" fillId="8" borderId="29" xfId="0" applyFont="1" applyFill="1" applyBorder="1" applyProtection="1">
      <alignment vertical="center"/>
      <protection hidden="1"/>
    </xf>
    <xf numFmtId="0" fontId="48" fillId="8" borderId="0" xfId="0" applyFont="1" applyFill="1" applyProtection="1">
      <alignment vertical="center"/>
      <protection hidden="1"/>
    </xf>
    <xf numFmtId="176" fontId="3" fillId="0" borderId="0" xfId="2" applyNumberFormat="1" applyFont="1" applyFill="1" applyBorder="1" applyProtection="1">
      <alignment vertical="center"/>
      <protection hidden="1"/>
    </xf>
    <xf numFmtId="38" fontId="13" fillId="0" borderId="0" xfId="1" applyFont="1" applyFill="1" applyBorder="1" applyProtection="1">
      <alignment vertical="center"/>
      <protection hidden="1"/>
    </xf>
    <xf numFmtId="0" fontId="3" fillId="0" borderId="113" xfId="0" applyFont="1" applyBorder="1" applyProtection="1">
      <alignment vertical="center"/>
      <protection hidden="1"/>
    </xf>
    <xf numFmtId="0" fontId="3" fillId="0" borderId="114" xfId="0" applyFont="1" applyBorder="1" applyProtection="1">
      <alignment vertical="center"/>
      <protection hidden="1"/>
    </xf>
    <xf numFmtId="0" fontId="3" fillId="0" borderId="115" xfId="0" applyFont="1" applyBorder="1" applyProtection="1">
      <alignment vertical="center"/>
      <protection hidden="1"/>
    </xf>
    <xf numFmtId="38" fontId="3" fillId="0" borderId="113" xfId="0" applyNumberFormat="1" applyFont="1" applyBorder="1" applyProtection="1">
      <alignment vertical="center"/>
      <protection hidden="1"/>
    </xf>
    <xf numFmtId="38" fontId="3" fillId="0" borderId="114" xfId="0" applyNumberFormat="1" applyFont="1" applyBorder="1" applyProtection="1">
      <alignment vertical="center"/>
      <protection hidden="1"/>
    </xf>
    <xf numFmtId="38" fontId="3" fillId="0" borderId="115" xfId="0" applyNumberFormat="1" applyFont="1" applyBorder="1" applyProtection="1">
      <alignment vertical="center"/>
      <protection hidden="1"/>
    </xf>
    <xf numFmtId="0" fontId="11" fillId="0" borderId="0" xfId="0" applyFont="1" applyAlignment="1" applyProtection="1">
      <alignment horizontal="left" vertical="center"/>
      <protection hidden="1"/>
    </xf>
    <xf numFmtId="0" fontId="39" fillId="0" borderId="5" xfId="0" applyFont="1" applyBorder="1" applyProtection="1">
      <alignment vertical="center"/>
      <protection hidden="1"/>
    </xf>
    <xf numFmtId="38" fontId="3" fillId="0" borderId="16" xfId="0" applyNumberFormat="1" applyFont="1" applyBorder="1" applyProtection="1">
      <alignment vertical="center"/>
      <protection hidden="1"/>
    </xf>
    <xf numFmtId="38" fontId="3" fillId="0" borderId="94" xfId="0" applyNumberFormat="1" applyFont="1" applyBorder="1" applyProtection="1">
      <alignment vertical="center"/>
      <protection hidden="1"/>
    </xf>
    <xf numFmtId="0" fontId="0" fillId="0" borderId="9" xfId="0" applyBorder="1" applyAlignment="1" applyProtection="1">
      <alignment horizontal="center" vertical="center"/>
      <protection hidden="1"/>
    </xf>
    <xf numFmtId="0" fontId="0" fillId="0" borderId="109" xfId="0" applyBorder="1" applyAlignment="1" applyProtection="1">
      <alignment horizontal="center" vertical="center"/>
      <protection hidden="1"/>
    </xf>
    <xf numFmtId="0" fontId="49" fillId="8" borderId="123" xfId="0" applyFont="1" applyFill="1" applyBorder="1" applyProtection="1">
      <alignment vertical="center"/>
      <protection hidden="1"/>
    </xf>
    <xf numFmtId="0" fontId="47" fillId="8" borderId="51" xfId="0" applyFont="1" applyFill="1" applyBorder="1" applyProtection="1">
      <alignment vertical="center"/>
      <protection hidden="1"/>
    </xf>
    <xf numFmtId="0" fontId="47" fillId="8" borderId="124" xfId="0" applyFont="1" applyFill="1" applyBorder="1" applyProtection="1">
      <alignment vertical="center"/>
      <protection hidden="1"/>
    </xf>
    <xf numFmtId="0" fontId="0" fillId="8" borderId="7" xfId="0" applyFill="1" applyBorder="1" applyAlignment="1" applyProtection="1">
      <alignment horizontal="center" vertical="center"/>
      <protection hidden="1"/>
    </xf>
    <xf numFmtId="0" fontId="5" fillId="8" borderId="8" xfId="0" applyFont="1" applyFill="1" applyBorder="1" applyAlignment="1" applyProtection="1">
      <alignment horizontal="center" vertical="center" wrapText="1"/>
      <protection hidden="1"/>
    </xf>
    <xf numFmtId="0" fontId="0" fillId="8" borderId="120" xfId="0" applyFill="1" applyBorder="1" applyAlignment="1" applyProtection="1">
      <alignment horizontal="center" vertical="center"/>
      <protection hidden="1"/>
    </xf>
    <xf numFmtId="0" fontId="54" fillId="8" borderId="0" xfId="0" applyFont="1" applyFill="1" applyAlignment="1" applyProtection="1">
      <alignment horizontal="left" vertical="center"/>
      <protection hidden="1"/>
    </xf>
    <xf numFmtId="0" fontId="56" fillId="0" borderId="2" xfId="0" applyFont="1" applyBorder="1" applyAlignment="1" applyProtection="1">
      <alignment horizontal="center" vertical="center"/>
      <protection hidden="1"/>
    </xf>
    <xf numFmtId="0" fontId="56" fillId="0" borderId="102" xfId="0" applyFont="1" applyBorder="1" applyAlignment="1" applyProtection="1">
      <alignment horizontal="center" vertical="center"/>
      <protection hidden="1"/>
    </xf>
    <xf numFmtId="0" fontId="57" fillId="0" borderId="0" xfId="0" applyFont="1" applyAlignment="1" applyProtection="1">
      <alignment horizontal="right" vertical="center"/>
      <protection hidden="1"/>
    </xf>
    <xf numFmtId="0" fontId="59" fillId="3" borderId="51" xfId="0" applyFont="1" applyFill="1" applyBorder="1" applyProtection="1">
      <alignment vertical="center"/>
      <protection hidden="1"/>
    </xf>
    <xf numFmtId="0" fontId="60" fillId="3" borderId="51" xfId="0" applyFont="1" applyFill="1" applyBorder="1" applyAlignment="1" applyProtection="1">
      <alignment horizontal="right"/>
      <protection hidden="1"/>
    </xf>
    <xf numFmtId="177" fontId="21" fillId="0" borderId="64" xfId="3" applyNumberFormat="1" applyFont="1" applyBorder="1">
      <alignment vertical="center"/>
    </xf>
    <xf numFmtId="177" fontId="21" fillId="0" borderId="51" xfId="3" applyNumberFormat="1" applyFont="1" applyBorder="1">
      <alignment vertical="center"/>
    </xf>
    <xf numFmtId="177" fontId="21" fillId="0" borderId="0" xfId="3" applyNumberFormat="1" applyFont="1">
      <alignment vertical="center"/>
    </xf>
    <xf numFmtId="177" fontId="21" fillId="0" borderId="31" xfId="3" applyNumberFormat="1" applyFont="1" applyBorder="1">
      <alignment vertical="center"/>
    </xf>
    <xf numFmtId="5" fontId="21" fillId="0" borderId="32" xfId="3" applyNumberFormat="1" applyFont="1" applyBorder="1">
      <alignment vertical="center"/>
    </xf>
    <xf numFmtId="177" fontId="21" fillId="0" borderId="70" xfId="3" applyNumberFormat="1" applyFont="1" applyBorder="1">
      <alignment vertical="center"/>
    </xf>
    <xf numFmtId="5" fontId="21" fillId="0" borderId="31" xfId="3" applyNumberFormat="1" applyFont="1" applyBorder="1">
      <alignment vertical="center"/>
    </xf>
    <xf numFmtId="0" fontId="33" fillId="7" borderId="31" xfId="3" applyFont="1" applyFill="1" applyBorder="1" applyProtection="1">
      <alignment vertical="center"/>
      <protection hidden="1"/>
    </xf>
    <xf numFmtId="0" fontId="33" fillId="7" borderId="117" xfId="3" applyFont="1" applyFill="1" applyBorder="1" applyProtection="1">
      <alignment vertical="center"/>
      <protection hidden="1"/>
    </xf>
    <xf numFmtId="5" fontId="21" fillId="10" borderId="47" xfId="3" applyNumberFormat="1" applyFont="1" applyFill="1" applyBorder="1">
      <alignment vertical="center"/>
    </xf>
    <xf numFmtId="5" fontId="21" fillId="10" borderId="49" xfId="3" applyNumberFormat="1" applyFont="1" applyFill="1" applyBorder="1">
      <alignment vertical="center"/>
    </xf>
    <xf numFmtId="5" fontId="21" fillId="0" borderId="44" xfId="3" applyNumberFormat="1" applyFont="1" applyBorder="1">
      <alignment vertical="center"/>
    </xf>
    <xf numFmtId="5" fontId="21" fillId="10" borderId="58" xfId="3" applyNumberFormat="1" applyFont="1" applyFill="1" applyBorder="1">
      <alignment vertical="center"/>
    </xf>
    <xf numFmtId="5" fontId="21" fillId="0" borderId="47" xfId="3" applyNumberFormat="1" applyFont="1" applyBorder="1">
      <alignment vertical="center"/>
    </xf>
    <xf numFmtId="5" fontId="21" fillId="10" borderId="31" xfId="3" applyNumberFormat="1" applyFont="1" applyFill="1" applyBorder="1">
      <alignment vertical="center"/>
    </xf>
    <xf numFmtId="5" fontId="21" fillId="10" borderId="34" xfId="3" applyNumberFormat="1" applyFont="1" applyFill="1" applyBorder="1">
      <alignment vertical="center"/>
    </xf>
    <xf numFmtId="5" fontId="21" fillId="0" borderId="32" xfId="3" applyNumberFormat="1" applyFont="1" applyBorder="1" applyAlignment="1"/>
    <xf numFmtId="5" fontId="21" fillId="10" borderId="85" xfId="3" applyNumberFormat="1" applyFont="1" applyFill="1" applyBorder="1">
      <alignment vertical="center"/>
    </xf>
    <xf numFmtId="5" fontId="21" fillId="10" borderId="19" xfId="3" applyNumberFormat="1" applyFont="1" applyFill="1" applyBorder="1">
      <alignment vertical="center"/>
    </xf>
    <xf numFmtId="5" fontId="21" fillId="0" borderId="80" xfId="3" applyNumberFormat="1" applyFont="1" applyBorder="1">
      <alignment vertical="center"/>
    </xf>
    <xf numFmtId="40" fontId="3" fillId="13" borderId="3" xfId="1" applyNumberFormat="1" applyFont="1" applyFill="1" applyBorder="1" applyAlignment="1" applyProtection="1">
      <alignment horizontal="center" vertical="center"/>
      <protection locked="0" hidden="1"/>
    </xf>
    <xf numFmtId="40" fontId="3" fillId="13" borderId="1" xfId="1" applyNumberFormat="1" applyFont="1" applyFill="1" applyBorder="1" applyAlignment="1" applyProtection="1">
      <alignment vertical="center"/>
      <protection locked="0" hidden="1"/>
    </xf>
    <xf numFmtId="40" fontId="3" fillId="13" borderId="20" xfId="1" applyNumberFormat="1" applyFont="1" applyFill="1" applyBorder="1" applyAlignment="1" applyProtection="1">
      <alignment vertical="center"/>
      <protection locked="0" hidden="1"/>
    </xf>
    <xf numFmtId="5" fontId="21" fillId="0" borderId="58" xfId="3" applyNumberFormat="1" applyFont="1" applyBorder="1">
      <alignment vertical="center"/>
    </xf>
    <xf numFmtId="5" fontId="21" fillId="0" borderId="34" xfId="3" applyNumberFormat="1" applyFont="1" applyBorder="1">
      <alignment vertical="center"/>
    </xf>
    <xf numFmtId="5" fontId="21" fillId="0" borderId="53" xfId="3" applyNumberFormat="1" applyFont="1" applyBorder="1">
      <alignment vertical="center"/>
    </xf>
    <xf numFmtId="5" fontId="21" fillId="0" borderId="51" xfId="3" applyNumberFormat="1" applyFont="1" applyBorder="1">
      <alignment vertical="center"/>
    </xf>
    <xf numFmtId="5" fontId="21" fillId="10" borderId="44" xfId="3" applyNumberFormat="1" applyFont="1" applyFill="1" applyBorder="1">
      <alignment vertical="center"/>
    </xf>
    <xf numFmtId="5" fontId="21" fillId="10" borderId="92" xfId="3" applyNumberFormat="1" applyFont="1" applyFill="1" applyBorder="1">
      <alignment vertical="center"/>
    </xf>
    <xf numFmtId="5" fontId="21" fillId="10" borderId="67" xfId="3" applyNumberFormat="1" applyFont="1" applyFill="1" applyBorder="1">
      <alignment vertical="center"/>
    </xf>
    <xf numFmtId="5" fontId="21" fillId="10" borderId="51" xfId="3" applyNumberFormat="1" applyFont="1" applyFill="1" applyBorder="1">
      <alignment vertical="center"/>
    </xf>
    <xf numFmtId="5" fontId="21" fillId="0" borderId="49" xfId="3" applyNumberFormat="1" applyFont="1" applyBorder="1">
      <alignment vertical="center"/>
    </xf>
    <xf numFmtId="5" fontId="21" fillId="0" borderId="85" xfId="3" applyNumberFormat="1" applyFont="1" applyBorder="1">
      <alignment vertical="center"/>
    </xf>
    <xf numFmtId="5" fontId="21" fillId="0" borderId="19" xfId="3" applyNumberFormat="1" applyFont="1" applyBorder="1">
      <alignment vertical="center"/>
    </xf>
    <xf numFmtId="0" fontId="0" fillId="8" borderId="110" xfId="0" applyFill="1" applyBorder="1" applyAlignment="1" applyProtection="1">
      <alignment horizontal="center" vertical="center"/>
      <protection hidden="1"/>
    </xf>
    <xf numFmtId="40" fontId="3" fillId="20" borderId="3" xfId="0" applyNumberFormat="1" applyFont="1" applyFill="1" applyBorder="1" applyAlignment="1" applyProtection="1">
      <alignment horizontal="center" vertical="center"/>
      <protection locked="0" hidden="1"/>
    </xf>
    <xf numFmtId="0" fontId="0" fillId="8" borderId="125" xfId="0" applyFill="1" applyBorder="1" applyAlignment="1" applyProtection="1">
      <alignment horizontal="center" vertical="center"/>
      <protection hidden="1"/>
    </xf>
    <xf numFmtId="0" fontId="0" fillId="0" borderId="11" xfId="0" applyBorder="1" applyAlignment="1" applyProtection="1">
      <alignment horizontal="center" vertical="center"/>
      <protection hidden="1"/>
    </xf>
    <xf numFmtId="40" fontId="3" fillId="13" borderId="12" xfId="1" applyNumberFormat="1" applyFont="1" applyFill="1" applyBorder="1" applyAlignment="1" applyProtection="1">
      <alignment vertical="center"/>
      <protection locked="0" hidden="1"/>
    </xf>
    <xf numFmtId="38" fontId="12" fillId="16" borderId="6" xfId="1" applyFont="1" applyFill="1" applyBorder="1" applyProtection="1">
      <alignment vertical="center"/>
      <protection hidden="1"/>
    </xf>
    <xf numFmtId="38" fontId="0" fillId="3" borderId="15" xfId="0" applyNumberFormat="1" applyFill="1" applyBorder="1" applyProtection="1">
      <alignment vertical="center"/>
      <protection hidden="1"/>
    </xf>
    <xf numFmtId="38" fontId="0" fillId="3" borderId="69" xfId="0" applyNumberFormat="1" applyFill="1" applyBorder="1" applyProtection="1">
      <alignment vertical="center"/>
      <protection hidden="1"/>
    </xf>
    <xf numFmtId="0" fontId="0" fillId="16" borderId="4" xfId="0" applyFill="1" applyBorder="1" applyAlignment="1" applyProtection="1">
      <alignment horizontal="center" vertical="center" wrapText="1"/>
      <protection hidden="1"/>
    </xf>
    <xf numFmtId="0" fontId="8" fillId="0" borderId="0" xfId="0" applyFont="1" applyAlignment="1" applyProtection="1">
      <alignment horizontal="left" vertical="center"/>
      <protection hidden="1"/>
    </xf>
    <xf numFmtId="0" fontId="3" fillId="0" borderId="109" xfId="0" applyFont="1" applyBorder="1" applyProtection="1">
      <alignment vertical="center"/>
      <protection hidden="1"/>
    </xf>
    <xf numFmtId="0" fontId="3" fillId="0" borderId="110" xfId="0" applyFont="1" applyBorder="1" applyProtection="1">
      <alignment vertical="center"/>
      <protection hidden="1"/>
    </xf>
    <xf numFmtId="0" fontId="39" fillId="0" borderId="15" xfId="0" applyFont="1" applyBorder="1" applyProtection="1">
      <alignment vertical="center"/>
      <protection hidden="1"/>
    </xf>
    <xf numFmtId="38" fontId="3" fillId="0" borderId="136" xfId="0" applyNumberFormat="1" applyFont="1" applyBorder="1" applyProtection="1">
      <alignment vertical="center"/>
      <protection hidden="1"/>
    </xf>
    <xf numFmtId="0" fontId="8" fillId="0" borderId="13" xfId="0" applyFont="1" applyBorder="1" applyProtection="1">
      <alignment vertical="center"/>
      <protection hidden="1"/>
    </xf>
    <xf numFmtId="0" fontId="8" fillId="0" borderId="0" xfId="0" applyFont="1" applyAlignment="1" applyProtection="1">
      <alignment horizontal="right" vertical="center"/>
      <protection hidden="1"/>
    </xf>
    <xf numFmtId="38" fontId="3" fillId="0" borderId="14" xfId="0" applyNumberFormat="1" applyFont="1" applyBorder="1" applyProtection="1">
      <alignment vertical="center"/>
      <protection hidden="1"/>
    </xf>
    <xf numFmtId="0" fontId="0" fillId="15" borderId="1" xfId="0" applyFill="1" applyBorder="1" applyAlignment="1" applyProtection="1">
      <alignment horizontal="center" vertical="center"/>
      <protection hidden="1"/>
    </xf>
    <xf numFmtId="0" fontId="0" fillId="0" borderId="0" xfId="0" applyAlignment="1" applyProtection="1">
      <alignment horizontal="left" vertical="center"/>
      <protection hidden="1"/>
    </xf>
    <xf numFmtId="0" fontId="39" fillId="0" borderId="0" xfId="0" applyFont="1" applyAlignment="1" applyProtection="1">
      <alignment horizontal="right" vertical="center"/>
      <protection hidden="1"/>
    </xf>
    <xf numFmtId="0" fontId="21" fillId="17" borderId="96" xfId="3" applyFont="1" applyFill="1" applyBorder="1" applyProtection="1">
      <alignment vertical="center"/>
      <protection hidden="1"/>
    </xf>
    <xf numFmtId="0" fontId="21" fillId="17" borderId="62" xfId="3" applyFont="1" applyFill="1" applyBorder="1" applyAlignment="1" applyProtection="1">
      <alignment vertical="center" wrapText="1"/>
      <protection hidden="1"/>
    </xf>
    <xf numFmtId="0" fontId="61" fillId="0" borderId="0" xfId="0" applyFont="1" applyProtection="1">
      <alignment vertical="center"/>
      <protection hidden="1"/>
    </xf>
    <xf numFmtId="0" fontId="21" fillId="17" borderId="0" xfId="3" applyFont="1" applyFill="1" applyAlignment="1" applyProtection="1">
      <alignment vertical="center" wrapText="1"/>
      <protection hidden="1"/>
    </xf>
    <xf numFmtId="0" fontId="11" fillId="0" borderId="15" xfId="0" applyFont="1" applyBorder="1" applyAlignment="1" applyProtection="1">
      <alignment vertical="center" wrapText="1"/>
      <protection hidden="1"/>
    </xf>
    <xf numFmtId="0" fontId="0" fillId="0" borderId="62" xfId="0" applyBorder="1" applyAlignment="1" applyProtection="1">
      <alignment vertical="center" wrapText="1"/>
      <protection hidden="1"/>
    </xf>
    <xf numFmtId="38" fontId="0" fillId="15" borderId="80" xfId="0" applyNumberFormat="1" applyFill="1" applyBorder="1" applyProtection="1">
      <alignment vertical="center"/>
      <protection hidden="1"/>
    </xf>
    <xf numFmtId="0" fontId="0" fillId="0" borderId="22" xfId="0" applyBorder="1" applyProtection="1">
      <alignment vertical="center"/>
      <protection hidden="1"/>
    </xf>
    <xf numFmtId="38" fontId="0" fillId="0" borderId="22" xfId="0" applyNumberFormat="1" applyBorder="1" applyProtection="1">
      <alignment vertical="center"/>
      <protection hidden="1"/>
    </xf>
    <xf numFmtId="0" fontId="0" fillId="0" borderId="70" xfId="0" applyBorder="1" applyProtection="1">
      <alignment vertical="center"/>
      <protection hidden="1"/>
    </xf>
    <xf numFmtId="38" fontId="0" fillId="0" borderId="70" xfId="0" applyNumberFormat="1" applyBorder="1" applyProtection="1">
      <alignment vertical="center"/>
      <protection hidden="1"/>
    </xf>
    <xf numFmtId="0" fontId="0" fillId="15" borderId="80" xfId="0" applyFill="1" applyBorder="1" applyProtection="1">
      <alignment vertical="center"/>
      <protection hidden="1"/>
    </xf>
    <xf numFmtId="0" fontId="22" fillId="15" borderId="80" xfId="3" applyFont="1" applyFill="1" applyBorder="1" applyAlignment="1" applyProtection="1">
      <alignment horizontal="center" vertical="center" wrapText="1"/>
      <protection hidden="1"/>
    </xf>
    <xf numFmtId="0" fontId="0" fillId="0" borderId="69" xfId="0" applyBorder="1" applyProtection="1">
      <alignment vertical="center"/>
      <protection hidden="1"/>
    </xf>
    <xf numFmtId="0" fontId="0" fillId="0" borderId="1" xfId="0" applyBorder="1" applyAlignment="1" applyProtection="1">
      <alignment horizontal="center" vertical="center"/>
      <protection hidden="1"/>
    </xf>
    <xf numFmtId="180" fontId="13" fillId="16" borderId="3" xfId="1" applyNumberFormat="1" applyFont="1" applyFill="1" applyBorder="1" applyProtection="1">
      <alignment vertical="center"/>
      <protection hidden="1"/>
    </xf>
    <xf numFmtId="38" fontId="3" fillId="16" borderId="113" xfId="0" applyNumberFormat="1" applyFont="1" applyFill="1" applyBorder="1" applyProtection="1">
      <alignment vertical="center"/>
      <protection hidden="1"/>
    </xf>
    <xf numFmtId="38" fontId="3" fillId="16" borderId="114" xfId="0" applyNumberFormat="1" applyFont="1" applyFill="1" applyBorder="1" applyProtection="1">
      <alignment vertical="center"/>
      <protection hidden="1"/>
    </xf>
    <xf numFmtId="38" fontId="3" fillId="16" borderId="115" xfId="0" applyNumberFormat="1" applyFont="1" applyFill="1" applyBorder="1" applyProtection="1">
      <alignment vertical="center"/>
      <protection hidden="1"/>
    </xf>
    <xf numFmtId="40" fontId="3" fillId="20" borderId="1" xfId="1" applyNumberFormat="1" applyFont="1" applyFill="1" applyBorder="1" applyAlignment="1" applyProtection="1">
      <alignment horizontal="center" vertical="center"/>
      <protection locked="0" hidden="1"/>
    </xf>
    <xf numFmtId="40" fontId="3" fillId="23" borderId="105" xfId="1" applyNumberFormat="1" applyFont="1" applyFill="1" applyBorder="1" applyAlignment="1" applyProtection="1">
      <alignment vertical="center"/>
      <protection hidden="1"/>
    </xf>
    <xf numFmtId="40" fontId="3" fillId="23" borderId="3" xfId="1" applyNumberFormat="1" applyFont="1" applyFill="1" applyBorder="1" applyAlignment="1" applyProtection="1">
      <alignment vertical="center"/>
      <protection hidden="1"/>
    </xf>
    <xf numFmtId="40" fontId="3" fillId="22" borderId="3" xfId="1" applyNumberFormat="1" applyFont="1" applyFill="1" applyBorder="1" applyAlignment="1" applyProtection="1">
      <alignment horizontal="center" vertical="center"/>
      <protection hidden="1"/>
    </xf>
    <xf numFmtId="5" fontId="21" fillId="0" borderId="0" xfId="3" applyNumberFormat="1" applyFont="1">
      <alignment vertical="center"/>
    </xf>
    <xf numFmtId="38" fontId="22" fillId="15" borderId="1" xfId="3" applyNumberFormat="1" applyFont="1" applyFill="1" applyBorder="1" applyAlignment="1" applyProtection="1">
      <alignment horizontal="center" vertical="center"/>
      <protection hidden="1"/>
    </xf>
    <xf numFmtId="0" fontId="61" fillId="17" borderId="97" xfId="0" applyFont="1" applyFill="1" applyBorder="1" applyAlignment="1" applyProtection="1">
      <alignment horizontal="center" vertical="center"/>
      <protection hidden="1"/>
    </xf>
    <xf numFmtId="38" fontId="3" fillId="3" borderId="4" xfId="0" applyNumberFormat="1" applyFont="1" applyFill="1" applyBorder="1" applyAlignment="1" applyProtection="1">
      <alignment horizontal="right" vertical="center"/>
      <protection hidden="1"/>
    </xf>
    <xf numFmtId="38" fontId="3" fillId="3" borderId="5" xfId="0" applyNumberFormat="1" applyFont="1" applyFill="1" applyBorder="1" applyAlignment="1" applyProtection="1">
      <alignment horizontal="right" vertical="center"/>
      <protection hidden="1"/>
    </xf>
    <xf numFmtId="38" fontId="3" fillId="3" borderId="6" xfId="0" applyNumberFormat="1" applyFont="1" applyFill="1" applyBorder="1" applyAlignment="1" applyProtection="1">
      <alignment horizontal="right" vertical="center"/>
      <protection hidden="1"/>
    </xf>
    <xf numFmtId="38" fontId="12" fillId="16" borderId="133" xfId="1" applyFont="1" applyFill="1" applyBorder="1" applyAlignment="1" applyProtection="1">
      <alignment horizontal="center" vertical="center"/>
      <protection hidden="1"/>
    </xf>
    <xf numFmtId="38" fontId="12" fillId="16" borderId="134" xfId="1" applyFont="1" applyFill="1" applyBorder="1" applyAlignment="1" applyProtection="1">
      <alignment horizontal="center" vertical="center"/>
      <protection hidden="1"/>
    </xf>
    <xf numFmtId="38" fontId="12" fillId="16" borderId="116" xfId="1" applyFont="1" applyFill="1" applyBorder="1" applyAlignment="1" applyProtection="1">
      <alignment horizontal="center" vertical="center"/>
      <protection hidden="1"/>
    </xf>
    <xf numFmtId="0" fontId="57" fillId="19" borderId="0" xfId="0" applyFont="1" applyFill="1" applyAlignment="1" applyProtection="1">
      <alignment horizontal="center" vertical="center"/>
      <protection hidden="1"/>
    </xf>
    <xf numFmtId="0" fontId="0" fillId="16" borderId="4" xfId="0" applyFill="1" applyBorder="1" applyAlignment="1" applyProtection="1">
      <alignment horizontal="center" vertical="center"/>
      <protection hidden="1"/>
    </xf>
    <xf numFmtId="0" fontId="0" fillId="16" borderId="5" xfId="0" applyFill="1" applyBorder="1" applyAlignment="1" applyProtection="1">
      <alignment horizontal="center" vertical="center"/>
      <protection hidden="1"/>
    </xf>
    <xf numFmtId="0" fontId="0" fillId="13" borderId="4" xfId="0" applyFill="1" applyBorder="1" applyAlignment="1" applyProtection="1">
      <alignment horizontal="center" vertical="center"/>
      <protection locked="0" hidden="1"/>
    </xf>
    <xf numFmtId="0" fontId="0" fillId="13" borderId="6" xfId="0" applyFill="1" applyBorder="1" applyAlignment="1" applyProtection="1">
      <alignment horizontal="center" vertical="center"/>
      <protection locked="0" hidden="1"/>
    </xf>
    <xf numFmtId="0" fontId="11" fillId="0" borderId="0" xfId="0" applyFont="1" applyAlignment="1" applyProtection="1">
      <alignment horizontal="center" vertical="center" wrapText="1"/>
      <protection hidden="1"/>
    </xf>
    <xf numFmtId="0" fontId="0" fillId="8" borderId="7" xfId="0" applyFill="1" applyBorder="1" applyAlignment="1" applyProtection="1">
      <alignment horizontal="center" vertical="center"/>
      <protection hidden="1"/>
    </xf>
    <xf numFmtId="0" fontId="0" fillId="8" borderId="9" xfId="0" applyFill="1" applyBorder="1" applyAlignment="1" applyProtection="1">
      <alignment horizontal="center" vertical="center"/>
      <protection hidden="1"/>
    </xf>
    <xf numFmtId="0" fontId="3" fillId="0" borderId="103" xfId="0" applyFont="1" applyBorder="1" applyAlignment="1" applyProtection="1">
      <alignment horizontal="center" vertical="center"/>
      <protection hidden="1"/>
    </xf>
    <xf numFmtId="0" fontId="3" fillId="0" borderId="115" xfId="0" applyFont="1" applyBorder="1" applyAlignment="1" applyProtection="1">
      <alignment horizontal="center" vertical="center"/>
      <protection hidden="1"/>
    </xf>
    <xf numFmtId="0" fontId="3" fillId="0" borderId="16" xfId="0" applyFont="1" applyBorder="1" applyAlignment="1" applyProtection="1">
      <alignment horizontal="center" vertical="center"/>
      <protection hidden="1"/>
    </xf>
    <xf numFmtId="0" fontId="5" fillId="8" borderId="126" xfId="0" applyFont="1" applyFill="1" applyBorder="1" applyAlignment="1" applyProtection="1">
      <alignment horizontal="center" vertical="center" wrapText="1"/>
      <protection hidden="1"/>
    </xf>
    <xf numFmtId="0" fontId="5" fillId="8" borderId="127" xfId="0" applyFont="1" applyFill="1" applyBorder="1" applyAlignment="1" applyProtection="1">
      <alignment horizontal="center" vertical="center" wrapText="1"/>
      <protection hidden="1"/>
    </xf>
    <xf numFmtId="0" fontId="5" fillId="8" borderId="111" xfId="0" applyFont="1" applyFill="1" applyBorder="1" applyAlignment="1" applyProtection="1">
      <alignment horizontal="center" vertical="center" wrapText="1"/>
      <protection hidden="1"/>
    </xf>
    <xf numFmtId="0" fontId="5" fillId="8" borderId="2" xfId="0" applyFont="1" applyFill="1" applyBorder="1" applyAlignment="1" applyProtection="1">
      <alignment horizontal="center" vertical="center" wrapText="1"/>
      <protection hidden="1"/>
    </xf>
    <xf numFmtId="38" fontId="3" fillId="16" borderId="112" xfId="0" applyNumberFormat="1" applyFont="1" applyFill="1" applyBorder="1" applyAlignment="1" applyProtection="1">
      <alignment horizontal="center" vertical="center" wrapText="1"/>
      <protection hidden="1"/>
    </xf>
    <xf numFmtId="38" fontId="3" fillId="16" borderId="115" xfId="0" applyNumberFormat="1" applyFont="1" applyFill="1" applyBorder="1" applyAlignment="1" applyProtection="1">
      <alignment horizontal="center" vertical="center"/>
      <protection hidden="1"/>
    </xf>
    <xf numFmtId="38" fontId="3" fillId="16" borderId="16" xfId="0" applyNumberFormat="1" applyFont="1" applyFill="1" applyBorder="1" applyAlignment="1" applyProtection="1">
      <alignment horizontal="center" vertical="center" wrapText="1"/>
      <protection hidden="1"/>
    </xf>
    <xf numFmtId="0" fontId="8" fillId="0" borderId="0" xfId="0" applyFont="1" applyAlignment="1" applyProtection="1">
      <alignment horizontal="center" vertical="center"/>
      <protection hidden="1"/>
    </xf>
    <xf numFmtId="0" fontId="0" fillId="8" borderId="118" xfId="0" applyFill="1" applyBorder="1" applyAlignment="1" applyProtection="1">
      <alignment horizontal="left" vertical="center" wrapText="1"/>
      <protection hidden="1"/>
    </xf>
    <xf numFmtId="0" fontId="0" fillId="8" borderId="0" xfId="0" applyFill="1" applyAlignment="1" applyProtection="1">
      <alignment horizontal="left" vertical="center" wrapText="1"/>
      <protection hidden="1"/>
    </xf>
    <xf numFmtId="0" fontId="0" fillId="8" borderId="29" xfId="0" applyFill="1" applyBorder="1" applyAlignment="1" applyProtection="1">
      <alignment horizontal="left" vertical="center" wrapText="1"/>
      <protection hidden="1"/>
    </xf>
    <xf numFmtId="0" fontId="0" fillId="8" borderId="118" xfId="0" applyFill="1" applyBorder="1" applyAlignment="1" applyProtection="1">
      <alignment horizontal="left" vertical="top" wrapText="1"/>
      <protection hidden="1"/>
    </xf>
    <xf numFmtId="0" fontId="0" fillId="8" borderId="0" xfId="0" applyFill="1" applyAlignment="1" applyProtection="1">
      <alignment horizontal="left" vertical="top" wrapText="1"/>
      <protection hidden="1"/>
    </xf>
    <xf numFmtId="0" fontId="0" fillId="8" borderId="29" xfId="0" applyFill="1" applyBorder="1" applyAlignment="1" applyProtection="1">
      <alignment horizontal="left" vertical="top" wrapText="1"/>
      <protection hidden="1"/>
    </xf>
    <xf numFmtId="0" fontId="0" fillId="8" borderId="39" xfId="0" applyFill="1" applyBorder="1" applyAlignment="1" applyProtection="1">
      <alignment horizontal="left" vertical="top" wrapText="1"/>
      <protection hidden="1"/>
    </xf>
    <xf numFmtId="0" fontId="0" fillId="8" borderId="37" xfId="0" applyFill="1" applyBorder="1" applyAlignment="1" applyProtection="1">
      <alignment horizontal="left" vertical="top" wrapText="1"/>
      <protection hidden="1"/>
    </xf>
    <xf numFmtId="0" fontId="0" fillId="8" borderId="38" xfId="0" applyFill="1" applyBorder="1" applyAlignment="1" applyProtection="1">
      <alignment horizontal="left" vertical="top" wrapText="1"/>
      <protection hidden="1"/>
    </xf>
    <xf numFmtId="0" fontId="11" fillId="0" borderId="15" xfId="0" applyFont="1" applyBorder="1" applyAlignment="1" applyProtection="1">
      <alignment horizontal="center" vertical="center" wrapText="1"/>
      <protection hidden="1"/>
    </xf>
    <xf numFmtId="0" fontId="3" fillId="0" borderId="20" xfId="0" applyFont="1" applyBorder="1" applyAlignment="1" applyProtection="1">
      <alignment horizontal="center" vertical="center"/>
      <protection hidden="1"/>
    </xf>
    <xf numFmtId="0" fontId="3" fillId="0" borderId="114"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58" fillId="3" borderId="37" xfId="0" applyFont="1" applyFill="1" applyBorder="1" applyAlignment="1" applyProtection="1">
      <alignment horizontal="right" vertical="center"/>
      <protection hidden="1"/>
    </xf>
    <xf numFmtId="0" fontId="6" fillId="0" borderId="0" xfId="0" applyFont="1" applyAlignment="1" applyProtection="1">
      <alignment horizontal="center" vertical="center" wrapText="1"/>
      <protection hidden="1"/>
    </xf>
    <xf numFmtId="0" fontId="43" fillId="0" borderId="0" xfId="0" applyFont="1" applyAlignment="1" applyProtection="1">
      <alignment horizontal="center" vertical="center" wrapText="1"/>
      <protection hidden="1"/>
    </xf>
    <xf numFmtId="0" fontId="4" fillId="14" borderId="4" xfId="0" applyFont="1" applyFill="1" applyBorder="1" applyAlignment="1" applyProtection="1">
      <alignment horizontal="center" vertical="center"/>
      <protection hidden="1"/>
    </xf>
    <xf numFmtId="0" fontId="5" fillId="14" borderId="6" xfId="0" applyFont="1" applyFill="1" applyBorder="1" applyAlignment="1" applyProtection="1">
      <alignment horizontal="center" vertical="center"/>
      <protection hidden="1"/>
    </xf>
    <xf numFmtId="0" fontId="55" fillId="14" borderId="68" xfId="0" applyFont="1" applyFill="1" applyBorder="1" applyAlignment="1" applyProtection="1">
      <alignment horizontal="left" vertical="center" shrinkToFit="1"/>
      <protection hidden="1"/>
    </xf>
    <xf numFmtId="0" fontId="55" fillId="14" borderId="13" xfId="0" applyFont="1" applyFill="1" applyBorder="1" applyAlignment="1" applyProtection="1">
      <alignment horizontal="left" vertical="center" shrinkToFit="1"/>
      <protection hidden="1"/>
    </xf>
    <xf numFmtId="0" fontId="55" fillId="14" borderId="69" xfId="0" applyFont="1" applyFill="1" applyBorder="1" applyAlignment="1" applyProtection="1">
      <alignment horizontal="left" vertical="center" shrinkToFit="1"/>
      <protection hidden="1"/>
    </xf>
    <xf numFmtId="0" fontId="7" fillId="3" borderId="4" xfId="0" applyFont="1" applyFill="1" applyBorder="1" applyAlignment="1" applyProtection="1">
      <alignment horizontal="center" vertical="center"/>
      <protection hidden="1"/>
    </xf>
    <xf numFmtId="0" fontId="7" fillId="3" borderId="5" xfId="0" applyFont="1" applyFill="1" applyBorder="1" applyAlignment="1" applyProtection="1">
      <alignment horizontal="center" vertical="center"/>
      <protection hidden="1"/>
    </xf>
    <xf numFmtId="0" fontId="13" fillId="0" borderId="62" xfId="0" applyFont="1" applyBorder="1" applyAlignment="1" applyProtection="1">
      <alignment horizontal="right" vertical="center"/>
      <protection hidden="1"/>
    </xf>
    <xf numFmtId="0" fontId="14" fillId="0" borderId="62" xfId="0" applyFont="1" applyBorder="1" applyAlignment="1" applyProtection="1">
      <alignment horizontal="right" vertical="center"/>
      <protection hidden="1"/>
    </xf>
    <xf numFmtId="0" fontId="0" fillId="8" borderId="111" xfId="0" applyFill="1" applyBorder="1" applyAlignment="1" applyProtection="1">
      <alignment horizontal="center" vertical="center" wrapText="1"/>
      <protection hidden="1"/>
    </xf>
    <xf numFmtId="0" fontId="0" fillId="8" borderId="2" xfId="0" applyFill="1" applyBorder="1" applyAlignment="1" applyProtection="1">
      <alignment horizontal="center" vertical="center" wrapText="1"/>
      <protection hidden="1"/>
    </xf>
    <xf numFmtId="0" fontId="0" fillId="8" borderId="112" xfId="0" applyFill="1" applyBorder="1" applyAlignment="1" applyProtection="1">
      <alignment horizontal="center" vertical="center"/>
      <protection hidden="1"/>
    </xf>
    <xf numFmtId="0" fontId="0" fillId="8" borderId="16" xfId="0" applyFill="1" applyBorder="1" applyAlignment="1" applyProtection="1">
      <alignment horizontal="center" vertical="center"/>
      <protection hidden="1"/>
    </xf>
    <xf numFmtId="0" fontId="3" fillId="0" borderId="113" xfId="0" applyFont="1" applyBorder="1" applyAlignment="1" applyProtection="1">
      <alignment horizontal="center" vertical="center"/>
      <protection hidden="1"/>
    </xf>
    <xf numFmtId="0" fontId="22" fillId="18" borderId="1" xfId="3" applyFont="1" applyFill="1" applyBorder="1" applyAlignment="1" applyProtection="1">
      <alignment horizontal="center" vertical="center"/>
      <protection hidden="1"/>
    </xf>
    <xf numFmtId="0" fontId="25" fillId="17" borderId="1" xfId="3" applyFont="1" applyFill="1" applyBorder="1" applyAlignment="1" applyProtection="1">
      <alignment horizontal="center" vertical="center"/>
      <protection hidden="1"/>
    </xf>
    <xf numFmtId="0" fontId="22" fillId="4" borderId="1" xfId="3" applyFont="1" applyFill="1" applyBorder="1" applyAlignment="1" applyProtection="1">
      <alignment horizontal="center" vertical="center"/>
      <protection hidden="1"/>
    </xf>
    <xf numFmtId="38" fontId="22" fillId="18" borderId="1" xfId="1" applyFont="1" applyFill="1" applyBorder="1" applyAlignment="1" applyProtection="1">
      <alignment horizontal="center" vertical="center"/>
      <protection hidden="1"/>
    </xf>
    <xf numFmtId="40" fontId="22" fillId="4" borderId="1" xfId="3" applyNumberFormat="1" applyFont="1" applyFill="1" applyBorder="1" applyAlignment="1" applyProtection="1">
      <alignment horizontal="center" vertical="center"/>
      <protection hidden="1"/>
    </xf>
    <xf numFmtId="177" fontId="35" fillId="7" borderId="71" xfId="3" applyNumberFormat="1" applyFont="1" applyFill="1" applyBorder="1" applyProtection="1">
      <alignment vertical="center"/>
      <protection hidden="1"/>
    </xf>
    <xf numFmtId="177" fontId="35" fillId="7" borderId="72" xfId="3" applyNumberFormat="1" applyFont="1" applyFill="1" applyBorder="1" applyProtection="1">
      <alignment vertical="center"/>
      <protection hidden="1"/>
    </xf>
    <xf numFmtId="0" fontId="33" fillId="7" borderId="72" xfId="3" applyFont="1" applyFill="1" applyBorder="1" applyProtection="1">
      <alignment vertical="center"/>
      <protection hidden="1"/>
    </xf>
    <xf numFmtId="0" fontId="33" fillId="7" borderId="73" xfId="3" applyFont="1" applyFill="1" applyBorder="1" applyProtection="1">
      <alignment vertical="center"/>
      <protection hidden="1"/>
    </xf>
    <xf numFmtId="177" fontId="33" fillId="7" borderId="54" xfId="3" applyNumberFormat="1" applyFont="1" applyFill="1" applyBorder="1" applyProtection="1">
      <alignment vertical="center"/>
      <protection hidden="1"/>
    </xf>
    <xf numFmtId="177" fontId="33" fillId="7" borderId="47" xfId="3" applyNumberFormat="1" applyFont="1" applyFill="1" applyBorder="1" applyProtection="1">
      <alignment vertical="center"/>
      <protection hidden="1"/>
    </xf>
    <xf numFmtId="0" fontId="33" fillId="7" borderId="47" xfId="3" applyFont="1" applyFill="1" applyBorder="1" applyProtection="1">
      <alignment vertical="center"/>
      <protection hidden="1"/>
    </xf>
    <xf numFmtId="177" fontId="35" fillId="7" borderId="47" xfId="3" applyNumberFormat="1" applyFont="1" applyFill="1" applyBorder="1" applyProtection="1">
      <alignment vertical="center"/>
      <protection hidden="1"/>
    </xf>
    <xf numFmtId="0" fontId="33" fillId="7" borderId="55" xfId="3" applyFont="1" applyFill="1" applyBorder="1" applyProtection="1">
      <alignment vertical="center"/>
      <protection hidden="1"/>
    </xf>
    <xf numFmtId="177" fontId="21" fillId="10" borderId="56" xfId="3" quotePrefix="1" applyNumberFormat="1" applyFont="1" applyFill="1" applyBorder="1" applyAlignment="1">
      <alignment horizontal="center" vertical="center"/>
    </xf>
    <xf numFmtId="177" fontId="21" fillId="10" borderId="47" xfId="3" quotePrefix="1" applyNumberFormat="1" applyFont="1" applyFill="1" applyBorder="1" applyAlignment="1">
      <alignment horizontal="center" vertical="center"/>
    </xf>
    <xf numFmtId="177" fontId="21" fillId="10" borderId="67" xfId="3" quotePrefix="1" applyNumberFormat="1" applyFont="1" applyFill="1" applyBorder="1" applyAlignment="1">
      <alignment horizontal="center" vertical="center"/>
    </xf>
    <xf numFmtId="177" fontId="21" fillId="10" borderId="57" xfId="3" applyNumberFormat="1" applyFont="1" applyFill="1" applyBorder="1">
      <alignment vertical="center"/>
    </xf>
    <xf numFmtId="177" fontId="21" fillId="10" borderId="47" xfId="3" applyNumberFormat="1" applyFont="1" applyFill="1" applyBorder="1">
      <alignment vertical="center"/>
    </xf>
    <xf numFmtId="0" fontId="25" fillId="8" borderId="18" xfId="3" applyFont="1" applyFill="1" applyBorder="1" applyAlignment="1" applyProtection="1">
      <alignment horizontal="center" vertical="center"/>
      <protection hidden="1"/>
    </xf>
    <xf numFmtId="0" fontId="25" fillId="8" borderId="80" xfId="3" applyFont="1" applyFill="1" applyBorder="1" applyAlignment="1" applyProtection="1">
      <alignment horizontal="center" vertical="center"/>
      <protection hidden="1"/>
    </xf>
    <xf numFmtId="0" fontId="25" fillId="8" borderId="81" xfId="3" applyFont="1" applyFill="1" applyBorder="1" applyAlignment="1" applyProtection="1">
      <alignment horizontal="center" vertical="center"/>
      <protection hidden="1"/>
    </xf>
    <xf numFmtId="177" fontId="21" fillId="10" borderId="82" xfId="3" quotePrefix="1" applyNumberFormat="1" applyFont="1" applyFill="1" applyBorder="1" applyAlignment="1">
      <alignment horizontal="center" vertical="center"/>
    </xf>
    <xf numFmtId="177" fontId="21" fillId="10" borderId="80" xfId="3" quotePrefix="1" applyNumberFormat="1" applyFont="1" applyFill="1" applyBorder="1" applyAlignment="1">
      <alignment horizontal="center" vertical="center"/>
    </xf>
    <xf numFmtId="177" fontId="21" fillId="10" borderId="83" xfId="3" quotePrefix="1" applyNumberFormat="1" applyFont="1" applyFill="1" applyBorder="1" applyAlignment="1">
      <alignment horizontal="center" vertical="center"/>
    </xf>
    <xf numFmtId="177" fontId="21" fillId="10" borderId="84" xfId="3" applyNumberFormat="1" applyFont="1" applyFill="1" applyBorder="1">
      <alignment vertical="center"/>
    </xf>
    <xf numFmtId="177" fontId="21" fillId="10" borderId="80" xfId="3" applyNumberFormat="1" applyFont="1" applyFill="1" applyBorder="1">
      <alignment vertical="center"/>
    </xf>
    <xf numFmtId="177" fontId="33" fillId="7" borderId="43" xfId="3" applyNumberFormat="1" applyFont="1" applyFill="1" applyBorder="1" applyProtection="1">
      <alignment vertical="center"/>
      <protection hidden="1"/>
    </xf>
    <xf numFmtId="177" fontId="33" fillId="7" borderId="44" xfId="3" applyNumberFormat="1" applyFont="1" applyFill="1" applyBorder="1" applyProtection="1">
      <alignment vertical="center"/>
      <protection hidden="1"/>
    </xf>
    <xf numFmtId="0" fontId="33" fillId="7" borderId="44" xfId="3" applyFont="1" applyFill="1" applyBorder="1" applyProtection="1">
      <alignment vertical="center"/>
      <protection hidden="1"/>
    </xf>
    <xf numFmtId="0" fontId="33" fillId="7" borderId="45" xfId="3" applyFont="1" applyFill="1" applyBorder="1" applyProtection="1">
      <alignment vertical="center"/>
      <protection hidden="1"/>
    </xf>
    <xf numFmtId="0" fontId="25" fillId="7" borderId="21" xfId="3" applyFont="1" applyFill="1" applyBorder="1" applyAlignment="1" applyProtection="1">
      <alignment horizontal="center" vertical="center"/>
      <protection hidden="1"/>
    </xf>
    <xf numFmtId="0" fontId="25" fillId="7" borderId="22" xfId="3" applyFont="1" applyFill="1" applyBorder="1" applyAlignment="1" applyProtection="1">
      <alignment horizontal="center" vertical="center"/>
      <protection hidden="1"/>
    </xf>
    <xf numFmtId="0" fontId="25" fillId="7" borderId="23" xfId="3" applyFont="1" applyFill="1" applyBorder="1" applyAlignment="1" applyProtection="1">
      <alignment horizontal="center" vertical="center"/>
      <protection hidden="1"/>
    </xf>
    <xf numFmtId="0" fontId="25" fillId="7" borderId="28" xfId="3" applyFont="1" applyFill="1" applyBorder="1" applyAlignment="1" applyProtection="1">
      <alignment horizontal="center" vertical="center"/>
      <protection hidden="1"/>
    </xf>
    <xf numFmtId="0" fontId="25" fillId="7" borderId="0" xfId="3" applyFont="1" applyFill="1" applyAlignment="1" applyProtection="1">
      <alignment horizontal="center" vertical="center"/>
      <protection hidden="1"/>
    </xf>
    <xf numFmtId="0" fontId="25" fillId="7" borderId="29" xfId="3" applyFont="1" applyFill="1" applyBorder="1" applyAlignment="1" applyProtection="1">
      <alignment horizontal="center" vertical="center"/>
      <protection hidden="1"/>
    </xf>
    <xf numFmtId="0" fontId="25" fillId="7" borderId="36" xfId="3" applyFont="1" applyFill="1" applyBorder="1" applyAlignment="1" applyProtection="1">
      <alignment horizontal="center" vertical="center"/>
      <protection hidden="1"/>
    </xf>
    <xf numFmtId="0" fontId="25" fillId="7" borderId="37" xfId="3" applyFont="1" applyFill="1" applyBorder="1" applyAlignment="1" applyProtection="1">
      <alignment horizontal="center" vertical="center"/>
      <protection hidden="1"/>
    </xf>
    <xf numFmtId="0" fontId="25" fillId="7" borderId="38" xfId="3" applyFont="1" applyFill="1" applyBorder="1" applyAlignment="1" applyProtection="1">
      <alignment horizontal="center" vertical="center"/>
      <protection hidden="1"/>
    </xf>
    <xf numFmtId="5" fontId="21" fillId="0" borderId="58" xfId="3" applyNumberFormat="1" applyFont="1" applyBorder="1">
      <alignment vertical="center"/>
    </xf>
    <xf numFmtId="5" fontId="21" fillId="0" borderId="34" xfId="3" applyNumberFormat="1" applyFont="1" applyBorder="1">
      <alignment vertical="center"/>
    </xf>
    <xf numFmtId="177" fontId="21" fillId="0" borderId="54" xfId="3" applyNumberFormat="1" applyFont="1" applyBorder="1">
      <alignment vertical="center"/>
    </xf>
    <xf numFmtId="177" fontId="21" fillId="0" borderId="47" xfId="3" applyNumberFormat="1" applyFont="1" applyBorder="1">
      <alignment vertical="center"/>
    </xf>
    <xf numFmtId="177" fontId="21" fillId="0" borderId="57" xfId="3" applyNumberFormat="1" applyFont="1" applyBorder="1">
      <alignment vertical="center"/>
    </xf>
    <xf numFmtId="5" fontId="21" fillId="0" borderId="52" xfId="3" applyNumberFormat="1" applyFont="1" applyBorder="1">
      <alignment vertical="center"/>
    </xf>
    <xf numFmtId="5" fontId="21" fillId="0" borderId="60" xfId="3" applyNumberFormat="1" applyFont="1" applyBorder="1">
      <alignment vertical="center"/>
    </xf>
    <xf numFmtId="5" fontId="21" fillId="0" borderId="65" xfId="3" applyNumberFormat="1" applyFont="1" applyBorder="1">
      <alignment vertical="center"/>
    </xf>
    <xf numFmtId="177" fontId="21" fillId="0" borderId="50" xfId="3" applyNumberFormat="1" applyFont="1" applyBorder="1">
      <alignment vertical="center"/>
    </xf>
    <xf numFmtId="177" fontId="21" fillId="0" borderId="51" xfId="3" applyNumberFormat="1" applyFont="1" applyBorder="1">
      <alignment vertical="center"/>
    </xf>
    <xf numFmtId="177" fontId="21" fillId="0" borderId="59" xfId="3" applyNumberFormat="1" applyFont="1" applyBorder="1">
      <alignment vertical="center"/>
    </xf>
    <xf numFmtId="177" fontId="21" fillId="0" borderId="0" xfId="3" applyNumberFormat="1" applyFont="1">
      <alignment vertical="center"/>
    </xf>
    <xf numFmtId="177" fontId="21" fillId="0" borderId="63" xfId="3" applyNumberFormat="1" applyFont="1" applyBorder="1">
      <alignment vertical="center"/>
    </xf>
    <xf numFmtId="177" fontId="21" fillId="0" borderId="64" xfId="3" applyNumberFormat="1" applyFont="1" applyBorder="1">
      <alignment vertical="center"/>
    </xf>
    <xf numFmtId="177" fontId="21" fillId="10" borderId="46" xfId="3" applyNumberFormat="1" applyFont="1" applyFill="1" applyBorder="1">
      <alignment vertical="center"/>
    </xf>
    <xf numFmtId="177" fontId="21" fillId="10" borderId="44" xfId="3" applyNumberFormat="1" applyFont="1" applyFill="1" applyBorder="1">
      <alignment vertical="center"/>
    </xf>
    <xf numFmtId="177" fontId="21" fillId="10" borderId="48" xfId="3" applyNumberFormat="1" applyFont="1" applyFill="1" applyBorder="1">
      <alignment vertical="center"/>
    </xf>
    <xf numFmtId="177" fontId="21" fillId="0" borderId="119" xfId="3" applyNumberFormat="1" applyFont="1" applyBorder="1">
      <alignment vertical="center"/>
    </xf>
    <xf numFmtId="177" fontId="21" fillId="0" borderId="44" xfId="3" applyNumberFormat="1" applyFont="1" applyBorder="1">
      <alignment vertical="center"/>
    </xf>
    <xf numFmtId="5" fontId="21" fillId="0" borderId="53" xfId="3" applyNumberFormat="1" applyFont="1" applyBorder="1">
      <alignment vertical="center"/>
    </xf>
    <xf numFmtId="177" fontId="21" fillId="0" borderId="48" xfId="3" applyNumberFormat="1" applyFont="1" applyBorder="1">
      <alignment vertical="center"/>
    </xf>
    <xf numFmtId="5" fontId="21" fillId="0" borderId="61" xfId="3" applyNumberFormat="1" applyFont="1" applyBorder="1">
      <alignment vertical="center"/>
    </xf>
    <xf numFmtId="5" fontId="21" fillId="0" borderId="79" xfId="3" applyNumberFormat="1" applyFont="1" applyBorder="1">
      <alignment vertical="center"/>
    </xf>
    <xf numFmtId="5" fontId="21" fillId="0" borderId="32" xfId="3" applyNumberFormat="1" applyFont="1" applyBorder="1">
      <alignment vertical="center"/>
    </xf>
    <xf numFmtId="5" fontId="21" fillId="0" borderId="78" xfId="3" applyNumberFormat="1" applyFont="1" applyBorder="1">
      <alignment vertical="center"/>
    </xf>
    <xf numFmtId="177" fontId="21" fillId="0" borderId="33" xfId="3" applyNumberFormat="1" applyFont="1" applyBorder="1">
      <alignment vertical="center"/>
    </xf>
    <xf numFmtId="177" fontId="21" fillId="0" borderId="31" xfId="3" applyNumberFormat="1" applyFont="1" applyBorder="1">
      <alignment vertical="center"/>
    </xf>
    <xf numFmtId="177" fontId="21" fillId="0" borderId="77" xfId="3" applyNumberFormat="1" applyFont="1" applyBorder="1">
      <alignment vertical="center"/>
    </xf>
    <xf numFmtId="177" fontId="21" fillId="0" borderId="70" xfId="3" applyNumberFormat="1" applyFont="1" applyBorder="1">
      <alignment vertical="center"/>
    </xf>
    <xf numFmtId="177" fontId="21" fillId="0" borderId="33" xfId="3" applyNumberFormat="1" applyFont="1" applyBorder="1" applyAlignment="1"/>
    <xf numFmtId="177" fontId="21" fillId="0" borderId="31" xfId="3" applyNumberFormat="1" applyFont="1" applyBorder="1" applyAlignment="1"/>
    <xf numFmtId="0" fontId="28" fillId="11" borderId="36" xfId="3" applyFont="1" applyFill="1" applyBorder="1" applyAlignment="1">
      <alignment horizontal="center" vertical="center"/>
    </xf>
    <xf numFmtId="0" fontId="28" fillId="11" borderId="37" xfId="3" applyFont="1" applyFill="1" applyBorder="1" applyAlignment="1">
      <alignment horizontal="center" vertical="center"/>
    </xf>
    <xf numFmtId="0" fontId="28" fillId="11" borderId="41" xfId="3" applyFont="1" applyFill="1" applyBorder="1" applyAlignment="1">
      <alignment horizontal="center" vertical="center"/>
    </xf>
    <xf numFmtId="0" fontId="28" fillId="11" borderId="40" xfId="3" applyFont="1" applyFill="1" applyBorder="1" applyAlignment="1">
      <alignment horizontal="center" vertical="center"/>
    </xf>
    <xf numFmtId="0" fontId="25" fillId="10" borderId="24" xfId="3" applyFont="1" applyFill="1" applyBorder="1" applyAlignment="1">
      <alignment horizontal="center" vertical="center" wrapText="1"/>
    </xf>
    <xf numFmtId="0" fontId="25" fillId="10" borderId="25" xfId="3" applyFont="1" applyFill="1" applyBorder="1" applyAlignment="1">
      <alignment horizontal="center" vertical="center" wrapText="1"/>
    </xf>
    <xf numFmtId="0" fontId="25" fillId="10" borderId="26" xfId="3" applyFont="1" applyFill="1" applyBorder="1" applyAlignment="1">
      <alignment horizontal="center" vertical="center" wrapText="1"/>
    </xf>
    <xf numFmtId="0" fontId="28" fillId="12" borderId="21" xfId="3" applyFont="1" applyFill="1" applyBorder="1" applyAlignment="1">
      <alignment horizontal="center" vertical="center"/>
    </xf>
    <xf numFmtId="0" fontId="28" fillId="12" borderId="22" xfId="3" applyFont="1" applyFill="1" applyBorder="1" applyAlignment="1">
      <alignment horizontal="center" vertical="center"/>
    </xf>
    <xf numFmtId="0" fontId="28" fillId="12" borderId="85" xfId="3" applyFont="1" applyFill="1" applyBorder="1" applyAlignment="1">
      <alignment horizontal="center" vertical="center"/>
    </xf>
    <xf numFmtId="0" fontId="28" fillId="11" borderId="27" xfId="3" applyFont="1" applyFill="1" applyBorder="1" applyAlignment="1">
      <alignment horizontal="center" vertical="center"/>
    </xf>
    <xf numFmtId="0" fontId="28" fillId="11" borderId="25" xfId="3" applyFont="1" applyFill="1" applyBorder="1" applyAlignment="1">
      <alignment horizontal="center" vertical="center"/>
    </xf>
    <xf numFmtId="0" fontId="28" fillId="11" borderId="26" xfId="3" applyFont="1" applyFill="1" applyBorder="1" applyAlignment="1">
      <alignment horizontal="center" vertical="center"/>
    </xf>
    <xf numFmtId="0" fontId="25" fillId="10" borderId="30" xfId="3" applyFont="1" applyFill="1" applyBorder="1" applyAlignment="1">
      <alignment horizontal="center" vertical="center"/>
    </xf>
    <xf numFmtId="0" fontId="25" fillId="10" borderId="31" xfId="3" applyFont="1" applyFill="1" applyBorder="1" applyAlignment="1">
      <alignment horizontal="center" vertical="center"/>
    </xf>
    <xf numFmtId="0" fontId="25" fillId="10" borderId="32" xfId="3" applyFont="1" applyFill="1" applyBorder="1" applyAlignment="1">
      <alignment horizontal="center" vertical="center"/>
    </xf>
    <xf numFmtId="0" fontId="25" fillId="10" borderId="39" xfId="3" applyFont="1" applyFill="1" applyBorder="1" applyAlignment="1">
      <alignment horizontal="center" vertical="center"/>
    </xf>
    <xf numFmtId="0" fontId="25" fillId="10" borderId="37" xfId="3" applyFont="1" applyFill="1" applyBorder="1" applyAlignment="1">
      <alignment horizontal="center" vertical="center"/>
    </xf>
    <xf numFmtId="0" fontId="25" fillId="10" borderId="40" xfId="3" applyFont="1" applyFill="1" applyBorder="1" applyAlignment="1">
      <alignment horizontal="center" vertical="center"/>
    </xf>
    <xf numFmtId="0" fontId="25" fillId="10" borderId="33" xfId="3" applyFont="1" applyFill="1" applyBorder="1" applyAlignment="1">
      <alignment horizontal="center" vertical="center" wrapText="1"/>
    </xf>
    <xf numFmtId="0" fontId="25" fillId="10" borderId="31" xfId="3" applyFont="1" applyFill="1" applyBorder="1" applyAlignment="1">
      <alignment horizontal="center" vertical="center" wrapText="1"/>
    </xf>
    <xf numFmtId="0" fontId="25" fillId="10" borderId="34" xfId="3" applyFont="1" applyFill="1" applyBorder="1" applyAlignment="1">
      <alignment horizontal="center" vertical="center" wrapText="1"/>
    </xf>
    <xf numFmtId="0" fontId="25" fillId="10" borderId="41" xfId="3" applyFont="1" applyFill="1" applyBorder="1" applyAlignment="1">
      <alignment horizontal="center" vertical="center" wrapText="1"/>
    </xf>
    <xf numFmtId="0" fontId="25" fillId="10" borderId="37" xfId="3" applyFont="1" applyFill="1" applyBorder="1" applyAlignment="1">
      <alignment horizontal="center" vertical="center" wrapText="1"/>
    </xf>
    <xf numFmtId="0" fontId="25" fillId="10" borderId="42" xfId="3" applyFont="1" applyFill="1" applyBorder="1" applyAlignment="1">
      <alignment horizontal="center" vertical="center" wrapText="1"/>
    </xf>
    <xf numFmtId="0" fontId="28" fillId="12" borderId="35" xfId="3" applyFont="1" applyFill="1" applyBorder="1" applyAlignment="1">
      <alignment horizontal="center" vertical="center"/>
    </xf>
    <xf numFmtId="0" fontId="28" fillId="12" borderId="31" xfId="3" applyFont="1" applyFill="1" applyBorder="1" applyAlignment="1">
      <alignment horizontal="center" vertical="center"/>
    </xf>
    <xf numFmtId="0" fontId="28" fillId="12" borderId="34" xfId="3" applyFont="1" applyFill="1" applyBorder="1" applyAlignment="1">
      <alignment horizontal="center" vertical="center"/>
    </xf>
    <xf numFmtId="0" fontId="28" fillId="12" borderId="36" xfId="3" applyFont="1" applyFill="1" applyBorder="1" applyAlignment="1">
      <alignment horizontal="center" vertical="center"/>
    </xf>
    <xf numFmtId="0" fontId="28" fillId="12" borderId="37" xfId="3" applyFont="1" applyFill="1" applyBorder="1" applyAlignment="1">
      <alignment horizontal="center" vertical="center"/>
    </xf>
    <xf numFmtId="0" fontId="28" fillId="12" borderId="42" xfId="3" applyFont="1" applyFill="1" applyBorder="1" applyAlignment="1">
      <alignment horizontal="center" vertical="center"/>
    </xf>
    <xf numFmtId="0" fontId="28" fillId="11" borderId="35" xfId="3" applyFont="1" applyFill="1" applyBorder="1" applyAlignment="1">
      <alignment horizontal="center" vertical="center"/>
    </xf>
    <xf numFmtId="0" fontId="28" fillId="11" borderId="31" xfId="3" applyFont="1" applyFill="1" applyBorder="1" applyAlignment="1">
      <alignment horizontal="center" vertical="center"/>
    </xf>
    <xf numFmtId="0" fontId="28" fillId="11" borderId="33" xfId="3" applyFont="1" applyFill="1" applyBorder="1" applyAlignment="1">
      <alignment horizontal="center" vertical="center"/>
    </xf>
    <xf numFmtId="0" fontId="28" fillId="11" borderId="32" xfId="3" applyFont="1" applyFill="1" applyBorder="1" applyAlignment="1">
      <alignment horizontal="center" vertical="center"/>
    </xf>
    <xf numFmtId="0" fontId="41" fillId="11" borderId="41" xfId="3" applyFont="1" applyFill="1" applyBorder="1" applyAlignment="1">
      <alignment horizontal="center" vertical="center"/>
    </xf>
    <xf numFmtId="0" fontId="41" fillId="11" borderId="37" xfId="3" applyFont="1" applyFill="1" applyBorder="1" applyAlignment="1">
      <alignment horizontal="center" vertical="center"/>
    </xf>
    <xf numFmtId="0" fontId="41" fillId="11" borderId="40" xfId="3" applyFont="1" applyFill="1" applyBorder="1" applyAlignment="1">
      <alignment horizontal="center" vertical="center"/>
    </xf>
    <xf numFmtId="0" fontId="41" fillId="11" borderId="33" xfId="3" applyFont="1" applyFill="1" applyBorder="1" applyAlignment="1">
      <alignment horizontal="center" vertical="center"/>
    </xf>
    <xf numFmtId="0" fontId="41" fillId="11" borderId="31" xfId="3" applyFont="1" applyFill="1" applyBorder="1" applyAlignment="1">
      <alignment horizontal="center" vertical="center"/>
    </xf>
    <xf numFmtId="0" fontId="41" fillId="11" borderId="32" xfId="3" applyFont="1" applyFill="1" applyBorder="1" applyAlignment="1">
      <alignment horizontal="center" vertical="center"/>
    </xf>
    <xf numFmtId="0" fontId="28" fillId="11" borderId="34" xfId="3" applyFont="1" applyFill="1" applyBorder="1" applyAlignment="1">
      <alignment horizontal="center" vertical="center"/>
    </xf>
    <xf numFmtId="0" fontId="28" fillId="11" borderId="42" xfId="3" applyFont="1" applyFill="1" applyBorder="1" applyAlignment="1">
      <alignment horizontal="center" vertical="center"/>
    </xf>
    <xf numFmtId="177" fontId="21" fillId="10" borderId="56" xfId="3" applyNumberFormat="1" applyFont="1" applyFill="1" applyBorder="1">
      <alignment vertical="center"/>
    </xf>
    <xf numFmtId="5" fontId="21" fillId="0" borderId="66" xfId="3" applyNumberFormat="1" applyFont="1" applyBorder="1">
      <alignment vertical="center"/>
    </xf>
    <xf numFmtId="5" fontId="21" fillId="0" borderId="51" xfId="3" applyNumberFormat="1" applyFont="1" applyBorder="1">
      <alignment vertical="center"/>
    </xf>
    <xf numFmtId="5" fontId="21" fillId="0" borderId="0" xfId="3" applyNumberFormat="1" applyFont="1">
      <alignment vertical="center"/>
    </xf>
    <xf numFmtId="5" fontId="21" fillId="0" borderId="64" xfId="3" applyNumberFormat="1" applyFont="1" applyBorder="1">
      <alignment vertical="center"/>
    </xf>
    <xf numFmtId="177" fontId="21" fillId="10" borderId="30" xfId="3" quotePrefix="1" applyNumberFormat="1" applyFont="1" applyFill="1" applyBorder="1" applyAlignment="1">
      <alignment horizontal="center" vertical="center"/>
    </xf>
    <xf numFmtId="177" fontId="21" fillId="10" borderId="31" xfId="3" quotePrefix="1" applyNumberFormat="1" applyFont="1" applyFill="1" applyBorder="1" applyAlignment="1">
      <alignment horizontal="center" vertical="center"/>
    </xf>
    <xf numFmtId="177" fontId="21" fillId="10" borderId="32" xfId="3" quotePrefix="1" applyNumberFormat="1" applyFont="1" applyFill="1" applyBorder="1" applyAlignment="1">
      <alignment horizontal="center" vertical="center"/>
    </xf>
    <xf numFmtId="177" fontId="21" fillId="10" borderId="33" xfId="3" applyNumberFormat="1" applyFont="1" applyFill="1" applyBorder="1">
      <alignment vertical="center"/>
    </xf>
    <xf numFmtId="177" fontId="21" fillId="10" borderId="31" xfId="3" applyNumberFormat="1" applyFont="1" applyFill="1" applyBorder="1">
      <alignment vertical="center"/>
    </xf>
    <xf numFmtId="177" fontId="21" fillId="0" borderId="35" xfId="3" applyNumberFormat="1" applyFont="1" applyBorder="1">
      <alignment vertical="center"/>
    </xf>
    <xf numFmtId="5" fontId="21" fillId="0" borderId="31" xfId="3" applyNumberFormat="1" applyFont="1" applyBorder="1">
      <alignment vertical="center"/>
    </xf>
    <xf numFmtId="5" fontId="21" fillId="0" borderId="70" xfId="3" applyNumberFormat="1" applyFont="1" applyBorder="1">
      <alignment vertical="center"/>
    </xf>
    <xf numFmtId="177" fontId="21" fillId="0" borderId="86" xfId="3" quotePrefix="1" applyNumberFormat="1" applyFont="1" applyBorder="1" applyAlignment="1">
      <alignment horizontal="center" vertical="center"/>
    </xf>
    <xf numFmtId="177" fontId="21" fillId="0" borderId="22" xfId="3" applyNumberFormat="1" applyFont="1" applyBorder="1" applyAlignment="1">
      <alignment horizontal="center" vertical="center"/>
    </xf>
    <xf numFmtId="177" fontId="21" fillId="0" borderId="87" xfId="3" applyNumberFormat="1" applyFont="1" applyBorder="1" applyAlignment="1">
      <alignment horizontal="center" vertical="center"/>
    </xf>
    <xf numFmtId="177" fontId="21" fillId="10" borderId="74" xfId="3" quotePrefix="1" applyNumberFormat="1" applyFont="1" applyFill="1" applyBorder="1" applyAlignment="1">
      <alignment horizontal="center" vertical="center"/>
    </xf>
    <xf numFmtId="177" fontId="21" fillId="10" borderId="72" xfId="3" quotePrefix="1" applyNumberFormat="1" applyFont="1" applyFill="1" applyBorder="1" applyAlignment="1">
      <alignment horizontal="center" vertical="center"/>
    </xf>
    <xf numFmtId="177" fontId="21" fillId="10" borderId="75" xfId="3" quotePrefix="1" applyNumberFormat="1" applyFont="1" applyFill="1" applyBorder="1" applyAlignment="1">
      <alignment horizontal="center" vertical="center"/>
    </xf>
    <xf numFmtId="177" fontId="21" fillId="10" borderId="76" xfId="3" applyNumberFormat="1" applyFont="1" applyFill="1" applyBorder="1">
      <alignment vertical="center"/>
    </xf>
    <xf numFmtId="177" fontId="21" fillId="10" borderId="72" xfId="3" applyNumberFormat="1" applyFont="1" applyFill="1" applyBorder="1">
      <alignment vertical="center"/>
    </xf>
    <xf numFmtId="177" fontId="21" fillId="0" borderId="76" xfId="3" applyNumberFormat="1" applyFont="1" applyBorder="1">
      <alignment vertical="center"/>
    </xf>
    <xf numFmtId="177" fontId="21" fillId="0" borderId="72" xfId="3" applyNumberFormat="1" applyFont="1" applyBorder="1">
      <alignment vertical="center"/>
    </xf>
    <xf numFmtId="177" fontId="21" fillId="0" borderId="85" xfId="3" applyNumberFormat="1" applyFont="1" applyBorder="1" applyAlignment="1">
      <alignment horizontal="center" vertical="center"/>
    </xf>
    <xf numFmtId="177" fontId="21" fillId="0" borderId="18" xfId="3" quotePrefix="1" applyNumberFormat="1" applyFont="1" applyBorder="1" applyAlignment="1">
      <alignment horizontal="center" vertical="center"/>
    </xf>
    <xf numFmtId="177" fontId="21" fillId="0" borderId="80" xfId="3" applyNumberFormat="1" applyFont="1" applyBorder="1" applyAlignment="1">
      <alignment horizontal="center" vertical="center"/>
    </xf>
    <xf numFmtId="177" fontId="21" fillId="0" borderId="19" xfId="3" applyNumberFormat="1" applyFont="1" applyBorder="1" applyAlignment="1">
      <alignment horizontal="center" vertical="center"/>
    </xf>
    <xf numFmtId="177" fontId="21" fillId="0" borderId="84" xfId="3" applyNumberFormat="1" applyFont="1" applyBorder="1">
      <alignment vertical="center"/>
    </xf>
    <xf numFmtId="177" fontId="21" fillId="0" borderId="80" xfId="3" applyNumberFormat="1" applyFont="1" applyBorder="1">
      <alignment vertical="center"/>
    </xf>
    <xf numFmtId="177" fontId="21" fillId="0" borderId="84" xfId="3" quotePrefix="1" applyNumberFormat="1" applyFont="1" applyBorder="1" applyAlignment="1">
      <alignment horizontal="center" vertical="center"/>
    </xf>
    <xf numFmtId="177" fontId="21" fillId="0" borderId="83" xfId="3" applyNumberFormat="1" applyFont="1" applyBorder="1" applyAlignment="1">
      <alignment horizontal="center" vertical="center"/>
    </xf>
    <xf numFmtId="177" fontId="21" fillId="0" borderId="21" xfId="3" quotePrefix="1" applyNumberFormat="1" applyFont="1" applyBorder="1" applyAlignment="1">
      <alignment horizontal="center" vertical="center"/>
    </xf>
    <xf numFmtId="177" fontId="21" fillId="0" borderId="22" xfId="3" quotePrefix="1" applyNumberFormat="1" applyFont="1" applyBorder="1" applyAlignment="1">
      <alignment horizontal="center" vertical="center"/>
    </xf>
    <xf numFmtId="0" fontId="28" fillId="8" borderId="119" xfId="3" applyFont="1" applyFill="1" applyBorder="1" applyAlignment="1" applyProtection="1">
      <alignment horizontal="center" vertical="center"/>
      <protection hidden="1"/>
    </xf>
    <xf numFmtId="0" fontId="28" fillId="8" borderId="64" xfId="3" applyFont="1" applyFill="1" applyBorder="1" applyAlignment="1" applyProtection="1">
      <alignment horizontal="center" vertical="center"/>
      <protection hidden="1"/>
    </xf>
    <xf numFmtId="0" fontId="28" fillId="8" borderId="33" xfId="3" applyFont="1" applyFill="1" applyBorder="1" applyAlignment="1" applyProtection="1">
      <alignment horizontal="center" vertical="center"/>
      <protection hidden="1"/>
    </xf>
    <xf numFmtId="0" fontId="28" fillId="8" borderId="31" xfId="3" applyFont="1" applyFill="1" applyBorder="1" applyAlignment="1" applyProtection="1">
      <alignment horizontal="center" vertical="center"/>
      <protection hidden="1"/>
    </xf>
    <xf numFmtId="0" fontId="28" fillId="8" borderId="34" xfId="3" applyFont="1" applyFill="1" applyBorder="1" applyAlignment="1" applyProtection="1">
      <alignment horizontal="center" vertical="center"/>
      <protection hidden="1"/>
    </xf>
    <xf numFmtId="0" fontId="28" fillId="8" borderId="41" xfId="3" applyFont="1" applyFill="1" applyBorder="1" applyAlignment="1" applyProtection="1">
      <alignment horizontal="center" vertical="center"/>
      <protection hidden="1"/>
    </xf>
    <xf numFmtId="0" fontId="28" fillId="8" borderId="37" xfId="3" applyFont="1" applyFill="1" applyBorder="1" applyAlignment="1" applyProtection="1">
      <alignment horizontal="center" vertical="center"/>
      <protection hidden="1"/>
    </xf>
    <xf numFmtId="0" fontId="28" fillId="8" borderId="42" xfId="3" applyFont="1" applyFill="1" applyBorder="1" applyAlignment="1" applyProtection="1">
      <alignment horizontal="center" vertical="center"/>
      <protection hidden="1"/>
    </xf>
    <xf numFmtId="177" fontId="21" fillId="8" borderId="50" xfId="3" applyNumberFormat="1" applyFont="1" applyFill="1" applyBorder="1" applyProtection="1">
      <alignment vertical="center"/>
      <protection hidden="1"/>
    </xf>
    <xf numFmtId="177" fontId="21" fillId="8" borderId="51" xfId="3" applyNumberFormat="1" applyFont="1" applyFill="1" applyBorder="1" applyProtection="1">
      <alignment vertical="center"/>
      <protection hidden="1"/>
    </xf>
    <xf numFmtId="177" fontId="21" fillId="8" borderId="59" xfId="3" applyNumberFormat="1" applyFont="1" applyFill="1" applyBorder="1" applyProtection="1">
      <alignment vertical="center"/>
      <protection hidden="1"/>
    </xf>
    <xf numFmtId="177" fontId="21" fillId="8" borderId="0" xfId="3" applyNumberFormat="1" applyFont="1" applyFill="1" applyProtection="1">
      <alignment vertical="center"/>
      <protection hidden="1"/>
    </xf>
    <xf numFmtId="177" fontId="21" fillId="8" borderId="63" xfId="3" applyNumberFormat="1" applyFont="1" applyFill="1" applyBorder="1" applyProtection="1">
      <alignment vertical="center"/>
      <protection hidden="1"/>
    </xf>
    <xf numFmtId="177" fontId="21" fillId="8" borderId="64" xfId="3" applyNumberFormat="1" applyFont="1" applyFill="1" applyBorder="1" applyProtection="1">
      <alignment vertical="center"/>
      <protection hidden="1"/>
    </xf>
    <xf numFmtId="5" fontId="21" fillId="8" borderId="53" xfId="3" applyNumberFormat="1" applyFont="1" applyFill="1" applyBorder="1" applyProtection="1">
      <alignment vertical="center"/>
      <protection hidden="1"/>
    </xf>
    <xf numFmtId="5" fontId="21" fillId="8" borderId="61" xfId="3" applyNumberFormat="1" applyFont="1" applyFill="1" applyBorder="1" applyProtection="1">
      <alignment vertical="center"/>
      <protection hidden="1"/>
    </xf>
    <xf numFmtId="5" fontId="21" fillId="8" borderId="66" xfId="3" applyNumberFormat="1" applyFont="1" applyFill="1" applyBorder="1" applyProtection="1">
      <alignment vertical="center"/>
      <protection hidden="1"/>
    </xf>
    <xf numFmtId="177" fontId="21" fillId="8" borderId="33" xfId="3" applyNumberFormat="1" applyFont="1" applyFill="1" applyBorder="1" applyProtection="1">
      <alignment vertical="center"/>
      <protection hidden="1"/>
    </xf>
    <xf numFmtId="177" fontId="21" fillId="8" borderId="31" xfId="3" applyNumberFormat="1" applyFont="1" applyFill="1" applyBorder="1" applyProtection="1">
      <alignment vertical="center"/>
      <protection hidden="1"/>
    </xf>
    <xf numFmtId="177" fontId="21" fillId="8" borderId="77" xfId="3" applyNumberFormat="1" applyFont="1" applyFill="1" applyBorder="1" applyProtection="1">
      <alignment vertical="center"/>
      <protection hidden="1"/>
    </xf>
    <xf numFmtId="177" fontId="21" fillId="8" borderId="70" xfId="3" applyNumberFormat="1" applyFont="1" applyFill="1" applyBorder="1" applyProtection="1">
      <alignment vertical="center"/>
      <protection hidden="1"/>
    </xf>
    <xf numFmtId="5" fontId="21" fillId="8" borderId="34" xfId="3" applyNumberFormat="1" applyFont="1" applyFill="1" applyBorder="1" applyProtection="1">
      <alignment vertical="center"/>
      <protection hidden="1"/>
    </xf>
    <xf numFmtId="5" fontId="21" fillId="8" borderId="79" xfId="3" applyNumberFormat="1" applyFont="1" applyFill="1" applyBorder="1" applyProtection="1">
      <alignment vertical="center"/>
      <protection hidden="1"/>
    </xf>
    <xf numFmtId="0" fontId="0" fillId="5" borderId="11" xfId="0" applyFill="1" applyBorder="1" applyAlignment="1" applyProtection="1">
      <alignment horizontal="center" vertical="center"/>
      <protection hidden="1"/>
    </xf>
    <xf numFmtId="0" fontId="0" fillId="5" borderId="12" xfId="0" applyFill="1" applyBorder="1" applyAlignment="1" applyProtection="1">
      <alignment horizontal="center" vertical="center"/>
      <protection hidden="1"/>
    </xf>
    <xf numFmtId="38" fontId="0" fillId="3" borderId="1" xfId="0" applyNumberFormat="1" applyFill="1" applyBorder="1" applyAlignment="1" applyProtection="1">
      <alignment horizontal="center" vertical="center"/>
      <protection hidden="1"/>
    </xf>
    <xf numFmtId="0" fontId="0" fillId="3" borderId="1" xfId="0" applyFill="1" applyBorder="1" applyAlignment="1" applyProtection="1">
      <alignment horizontal="center" vertical="center"/>
      <protection hidden="1"/>
    </xf>
    <xf numFmtId="0" fontId="0" fillId="3" borderId="10" xfId="0" applyFill="1" applyBorder="1" applyAlignment="1" applyProtection="1">
      <alignment horizontal="center" vertical="center"/>
      <protection hidden="1"/>
    </xf>
    <xf numFmtId="0" fontId="0" fillId="3" borderId="12" xfId="0" applyFill="1" applyBorder="1" applyAlignment="1" applyProtection="1">
      <alignment horizontal="center" vertical="center"/>
      <protection hidden="1"/>
    </xf>
    <xf numFmtId="0" fontId="0" fillId="3" borderId="14" xfId="0" applyFill="1"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0" fillId="3" borderId="98" xfId="0" applyFill="1" applyBorder="1" applyAlignment="1" applyProtection="1">
      <alignment horizontal="center" vertical="center"/>
      <protection hidden="1"/>
    </xf>
    <xf numFmtId="38" fontId="0" fillId="0" borderId="1" xfId="1" applyFont="1" applyBorder="1" applyAlignment="1" applyProtection="1">
      <alignment horizontal="center" vertical="center"/>
      <protection hidden="1"/>
    </xf>
    <xf numFmtId="38" fontId="0" fillId="0" borderId="18" xfId="1" applyFont="1" applyBorder="1" applyAlignment="1" applyProtection="1">
      <alignment horizontal="center" vertical="center"/>
      <protection hidden="1"/>
    </xf>
    <xf numFmtId="38" fontId="0" fillId="0" borderId="80" xfId="1" applyFont="1" applyBorder="1" applyAlignment="1" applyProtection="1">
      <alignment horizontal="center" vertical="center"/>
      <protection hidden="1"/>
    </xf>
    <xf numFmtId="38" fontId="0" fillId="0" borderId="19" xfId="1" applyFont="1" applyBorder="1" applyAlignment="1" applyProtection="1">
      <alignment horizontal="center" vertical="center"/>
      <protection hidden="1"/>
    </xf>
    <xf numFmtId="38" fontId="0" fillId="0" borderId="12" xfId="1" applyFont="1" applyBorder="1" applyAlignment="1" applyProtection="1">
      <alignment horizontal="center" vertical="center"/>
      <protection hidden="1"/>
    </xf>
    <xf numFmtId="38" fontId="0" fillId="0" borderId="99" xfId="1" applyFont="1" applyBorder="1" applyAlignment="1" applyProtection="1">
      <alignment horizontal="center" vertical="center"/>
      <protection hidden="1"/>
    </xf>
    <xf numFmtId="38" fontId="0" fillId="0" borderId="100" xfId="1" applyFont="1" applyBorder="1" applyAlignment="1" applyProtection="1">
      <alignment horizontal="center" vertical="center"/>
      <protection hidden="1"/>
    </xf>
    <xf numFmtId="38" fontId="0" fillId="0" borderId="101" xfId="1" applyFont="1" applyBorder="1" applyAlignment="1" applyProtection="1">
      <alignment horizontal="center" vertical="center"/>
      <protection hidden="1"/>
    </xf>
    <xf numFmtId="0" fontId="0" fillId="5" borderId="8" xfId="0" applyFill="1" applyBorder="1" applyAlignment="1" applyProtection="1">
      <alignment horizontal="center" vertical="center" wrapText="1"/>
      <protection hidden="1"/>
    </xf>
    <xf numFmtId="0" fontId="0" fillId="5" borderId="8" xfId="0" applyFill="1" applyBorder="1" applyAlignment="1" applyProtection="1">
      <alignment horizontal="center" vertical="center"/>
      <protection hidden="1"/>
    </xf>
    <xf numFmtId="0" fontId="43" fillId="5" borderId="8" xfId="0" applyFont="1" applyFill="1" applyBorder="1" applyAlignment="1" applyProtection="1">
      <alignment horizontal="center" vertical="center" wrapText="1"/>
      <protection hidden="1"/>
    </xf>
    <xf numFmtId="0" fontId="43" fillId="5" borderId="8" xfId="0" applyFont="1" applyFill="1" applyBorder="1" applyAlignment="1" applyProtection="1">
      <alignment horizontal="center" vertical="center"/>
      <protection hidden="1"/>
    </xf>
    <xf numFmtId="0" fontId="0" fillId="0" borderId="70" xfId="0" applyBorder="1" applyAlignment="1" applyProtection="1">
      <alignment horizontal="left" vertical="center"/>
      <protection hidden="1"/>
    </xf>
    <xf numFmtId="0" fontId="0" fillId="5" borderId="7" xfId="0" applyFill="1" applyBorder="1" applyAlignment="1" applyProtection="1">
      <alignment horizontal="center" vertical="center"/>
      <protection hidden="1"/>
    </xf>
    <xf numFmtId="0" fontId="0" fillId="5" borderId="9" xfId="0"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2" borderId="8" xfId="0" applyFill="1" applyBorder="1" applyAlignment="1" applyProtection="1">
      <alignment horizontal="center" vertical="center" wrapText="1"/>
      <protection hidden="1"/>
    </xf>
    <xf numFmtId="0" fontId="0" fillId="2" borderId="1" xfId="0" applyFill="1" applyBorder="1" applyAlignment="1" applyProtection="1">
      <alignment horizontal="center" vertical="center"/>
      <protection hidden="1"/>
    </xf>
    <xf numFmtId="0" fontId="0" fillId="2" borderId="8" xfId="0" applyFill="1" applyBorder="1" applyAlignment="1" applyProtection="1">
      <alignment horizontal="center" vertical="center"/>
      <protection hidden="1"/>
    </xf>
    <xf numFmtId="179" fontId="0" fillId="2" borderId="1" xfId="1" applyNumberFormat="1" applyFont="1" applyFill="1" applyBorder="1" applyAlignment="1" applyProtection="1">
      <alignment horizontal="right" vertical="center"/>
      <protection hidden="1"/>
    </xf>
    <xf numFmtId="0" fontId="0" fillId="6" borderId="8" xfId="0" applyFill="1" applyBorder="1" applyAlignment="1" applyProtection="1">
      <alignment horizontal="center" vertical="center" wrapText="1"/>
      <protection hidden="1"/>
    </xf>
    <xf numFmtId="0" fontId="0" fillId="2" borderId="12" xfId="0" applyFill="1" applyBorder="1" applyAlignment="1" applyProtection="1">
      <alignment horizontal="center" vertical="center"/>
      <protection hidden="1"/>
    </xf>
    <xf numFmtId="179" fontId="0" fillId="2" borderId="12" xfId="1" applyNumberFormat="1" applyFont="1" applyFill="1" applyBorder="1" applyAlignment="1" applyProtection="1">
      <alignment horizontal="right" vertical="center"/>
      <protection hidden="1"/>
    </xf>
    <xf numFmtId="0" fontId="0" fillId="2" borderId="95" xfId="0" applyFill="1" applyBorder="1" applyAlignment="1" applyProtection="1">
      <alignment horizontal="center" vertical="center" wrapText="1"/>
      <protection hidden="1"/>
    </xf>
    <xf numFmtId="0" fontId="0" fillId="2" borderId="96" xfId="0" applyFill="1" applyBorder="1" applyAlignment="1" applyProtection="1">
      <alignment horizontal="center" vertical="center"/>
      <protection hidden="1"/>
    </xf>
    <xf numFmtId="0" fontId="0" fillId="2" borderId="97" xfId="0" applyFill="1" applyBorder="1" applyAlignment="1" applyProtection="1">
      <alignment horizontal="center" vertical="center"/>
      <protection hidden="1"/>
    </xf>
    <xf numFmtId="177" fontId="21" fillId="0" borderId="84" xfId="3" quotePrefix="1" applyNumberFormat="1" applyFont="1" applyBorder="1" applyAlignment="1" applyProtection="1">
      <alignment horizontal="center" vertical="center"/>
      <protection hidden="1"/>
    </xf>
    <xf numFmtId="177" fontId="21" fillId="0" borderId="80" xfId="3" quotePrefix="1" applyNumberFormat="1" applyFont="1" applyBorder="1" applyAlignment="1" applyProtection="1">
      <alignment horizontal="center" vertical="center"/>
      <protection hidden="1"/>
    </xf>
    <xf numFmtId="177" fontId="21" fillId="0" borderId="83" xfId="3" quotePrefix="1" applyNumberFormat="1" applyFont="1" applyBorder="1" applyAlignment="1" applyProtection="1">
      <alignment horizontal="center" vertical="center"/>
      <protection hidden="1"/>
    </xf>
    <xf numFmtId="177" fontId="21" fillId="0" borderId="19" xfId="3" quotePrefix="1" applyNumberFormat="1" applyFont="1" applyBorder="1" applyAlignment="1" applyProtection="1">
      <alignment horizontal="center" vertical="center"/>
      <protection hidden="1"/>
    </xf>
    <xf numFmtId="177" fontId="21" fillId="0" borderId="18" xfId="3" quotePrefix="1" applyNumberFormat="1" applyFont="1" applyBorder="1" applyAlignment="1" applyProtection="1">
      <alignment horizontal="center" vertical="center"/>
      <protection hidden="1"/>
    </xf>
    <xf numFmtId="5" fontId="21" fillId="0" borderId="32" xfId="3" applyNumberFormat="1" applyFont="1" applyBorder="1" applyProtection="1">
      <alignment vertical="center"/>
      <protection hidden="1"/>
    </xf>
    <xf numFmtId="5" fontId="21" fillId="0" borderId="60" xfId="3" applyNumberFormat="1" applyFont="1" applyBorder="1" applyProtection="1">
      <alignment vertical="center"/>
      <protection hidden="1"/>
    </xf>
    <xf numFmtId="5" fontId="21" fillId="0" borderId="78" xfId="3" applyNumberFormat="1" applyFont="1" applyBorder="1" applyProtection="1">
      <alignment vertical="center"/>
      <protection hidden="1"/>
    </xf>
    <xf numFmtId="5" fontId="21" fillId="8" borderId="32" xfId="3" applyNumberFormat="1" applyFont="1" applyFill="1" applyBorder="1" applyProtection="1">
      <alignment vertical="center"/>
      <protection hidden="1"/>
    </xf>
    <xf numFmtId="5" fontId="21" fillId="8" borderId="60" xfId="3" applyNumberFormat="1" applyFont="1" applyFill="1" applyBorder="1" applyProtection="1">
      <alignment vertical="center"/>
      <protection hidden="1"/>
    </xf>
    <xf numFmtId="5" fontId="21" fillId="8" borderId="78" xfId="3" applyNumberFormat="1" applyFont="1" applyFill="1" applyBorder="1" applyProtection="1">
      <alignment vertical="center"/>
      <protection hidden="1"/>
    </xf>
    <xf numFmtId="5" fontId="21" fillId="0" borderId="65" xfId="3" applyNumberFormat="1" applyFont="1" applyBorder="1" applyProtection="1">
      <alignment vertical="center"/>
      <protection hidden="1"/>
    </xf>
    <xf numFmtId="177" fontId="21" fillId="0" borderId="33" xfId="3" applyNumberFormat="1" applyFont="1" applyBorder="1" applyProtection="1">
      <alignment vertical="center"/>
      <protection hidden="1"/>
    </xf>
    <xf numFmtId="177" fontId="21" fillId="0" borderId="31" xfId="3" applyNumberFormat="1" applyFont="1" applyBorder="1" applyProtection="1">
      <alignment vertical="center"/>
      <protection hidden="1"/>
    </xf>
    <xf numFmtId="177" fontId="21" fillId="0" borderId="59" xfId="3" applyNumberFormat="1" applyFont="1" applyBorder="1" applyProtection="1">
      <alignment vertical="center"/>
      <protection hidden="1"/>
    </xf>
    <xf numFmtId="177" fontId="21" fillId="0" borderId="0" xfId="3" applyNumberFormat="1" applyFont="1" applyProtection="1">
      <alignment vertical="center"/>
      <protection hidden="1"/>
    </xf>
    <xf numFmtId="177" fontId="21" fillId="0" borderId="77" xfId="3" applyNumberFormat="1" applyFont="1" applyBorder="1" applyProtection="1">
      <alignment vertical="center"/>
      <protection hidden="1"/>
    </xf>
    <xf numFmtId="177" fontId="21" fillId="0" borderId="70" xfId="3" applyNumberFormat="1" applyFont="1" applyBorder="1" applyProtection="1">
      <alignment vertical="center"/>
      <protection hidden="1"/>
    </xf>
    <xf numFmtId="5" fontId="21" fillId="8" borderId="65" xfId="3" applyNumberFormat="1" applyFont="1" applyFill="1" applyBorder="1" applyProtection="1">
      <alignment vertical="center"/>
      <protection hidden="1"/>
    </xf>
    <xf numFmtId="5" fontId="21" fillId="0" borderId="52" xfId="3" applyNumberFormat="1" applyFont="1" applyBorder="1" applyProtection="1">
      <alignment vertical="center"/>
      <protection hidden="1"/>
    </xf>
    <xf numFmtId="5" fontId="21" fillId="8" borderId="52" xfId="3" applyNumberFormat="1" applyFont="1" applyFill="1" applyBorder="1" applyProtection="1">
      <alignment vertical="center"/>
      <protection hidden="1"/>
    </xf>
    <xf numFmtId="177" fontId="21" fillId="0" borderId="50" xfId="3" applyNumberFormat="1" applyFont="1" applyBorder="1" applyProtection="1">
      <alignment vertical="center"/>
      <protection hidden="1"/>
    </xf>
    <xf numFmtId="177" fontId="21" fillId="0" borderId="51" xfId="3" applyNumberFormat="1" applyFont="1" applyBorder="1" applyProtection="1">
      <alignment vertical="center"/>
      <protection hidden="1"/>
    </xf>
    <xf numFmtId="177" fontId="21" fillId="0" borderId="63" xfId="3" applyNumberFormat="1" applyFont="1" applyBorder="1" applyProtection="1">
      <alignment vertical="center"/>
      <protection hidden="1"/>
    </xf>
    <xf numFmtId="177" fontId="21" fillId="0" borderId="64" xfId="3" applyNumberFormat="1" applyFont="1" applyBorder="1" applyProtection="1">
      <alignment vertical="center"/>
      <protection hidden="1"/>
    </xf>
    <xf numFmtId="0" fontId="31" fillId="8" borderId="41" xfId="3" applyFont="1" applyFill="1" applyBorder="1" applyAlignment="1" applyProtection="1">
      <alignment horizontal="center" vertical="center"/>
      <protection hidden="1"/>
    </xf>
    <xf numFmtId="0" fontId="31" fillId="8" borderId="37" xfId="3" applyFont="1" applyFill="1" applyBorder="1" applyAlignment="1" applyProtection="1">
      <alignment horizontal="center" vertical="center"/>
      <protection hidden="1"/>
    </xf>
    <xf numFmtId="0" fontId="31" fillId="8" borderId="40" xfId="3" applyFont="1" applyFill="1" applyBorder="1" applyAlignment="1" applyProtection="1">
      <alignment horizontal="center" vertical="center"/>
      <protection hidden="1"/>
    </xf>
    <xf numFmtId="177" fontId="21" fillId="8" borderId="18" xfId="3" quotePrefix="1" applyNumberFormat="1" applyFont="1" applyFill="1" applyBorder="1" applyAlignment="1" applyProtection="1">
      <alignment horizontal="right" vertical="center"/>
      <protection hidden="1"/>
    </xf>
    <xf numFmtId="177" fontId="21" fillId="8" borderId="80" xfId="3" quotePrefix="1" applyNumberFormat="1" applyFont="1" applyFill="1" applyBorder="1" applyAlignment="1" applyProtection="1">
      <alignment horizontal="right" vertical="center"/>
      <protection hidden="1"/>
    </xf>
    <xf numFmtId="0" fontId="25" fillId="10" borderId="24" xfId="3" applyFont="1" applyFill="1" applyBorder="1" applyAlignment="1" applyProtection="1">
      <alignment horizontal="center" vertical="center" wrapText="1"/>
      <protection hidden="1"/>
    </xf>
    <xf numFmtId="0" fontId="25" fillId="10" borderId="25" xfId="3" applyFont="1" applyFill="1" applyBorder="1" applyAlignment="1" applyProtection="1">
      <alignment horizontal="center" vertical="center" wrapText="1"/>
      <protection hidden="1"/>
    </xf>
    <xf numFmtId="0" fontId="25" fillId="10" borderId="26" xfId="3" applyFont="1" applyFill="1" applyBorder="1" applyAlignment="1" applyProtection="1">
      <alignment horizontal="center" vertical="center" wrapText="1"/>
      <protection hidden="1"/>
    </xf>
    <xf numFmtId="0" fontId="25" fillId="10" borderId="30" xfId="3" applyFont="1" applyFill="1" applyBorder="1" applyAlignment="1" applyProtection="1">
      <alignment horizontal="center" vertical="center"/>
      <protection hidden="1"/>
    </xf>
    <xf numFmtId="0" fontId="25" fillId="10" borderId="31" xfId="3" applyFont="1" applyFill="1" applyBorder="1" applyAlignment="1" applyProtection="1">
      <alignment horizontal="center" vertical="center"/>
      <protection hidden="1"/>
    </xf>
    <xf numFmtId="0" fontId="25" fillId="10" borderId="32" xfId="3" applyFont="1" applyFill="1" applyBorder="1" applyAlignment="1" applyProtection="1">
      <alignment horizontal="center" vertical="center"/>
      <protection hidden="1"/>
    </xf>
    <xf numFmtId="0" fontId="25" fillId="10" borderId="39" xfId="3" applyFont="1" applyFill="1" applyBorder="1" applyAlignment="1" applyProtection="1">
      <alignment horizontal="center" vertical="center"/>
      <protection hidden="1"/>
    </xf>
    <xf numFmtId="0" fontId="25" fillId="10" borderId="37" xfId="3" applyFont="1" applyFill="1" applyBorder="1" applyAlignment="1" applyProtection="1">
      <alignment horizontal="center" vertical="center"/>
      <protection hidden="1"/>
    </xf>
    <xf numFmtId="0" fontId="25" fillId="10" borderId="40" xfId="3" applyFont="1" applyFill="1" applyBorder="1" applyAlignment="1" applyProtection="1">
      <alignment horizontal="center" vertical="center"/>
      <protection hidden="1"/>
    </xf>
    <xf numFmtId="0" fontId="25" fillId="10" borderId="33" xfId="3" applyFont="1" applyFill="1" applyBorder="1" applyAlignment="1" applyProtection="1">
      <alignment horizontal="center" vertical="center" wrapText="1"/>
      <protection hidden="1"/>
    </xf>
    <xf numFmtId="0" fontId="25" fillId="10" borderId="31" xfId="3" applyFont="1" applyFill="1" applyBorder="1" applyAlignment="1" applyProtection="1">
      <alignment horizontal="center" vertical="center" wrapText="1"/>
      <protection hidden="1"/>
    </xf>
    <xf numFmtId="0" fontId="25" fillId="10" borderId="34" xfId="3" applyFont="1" applyFill="1" applyBorder="1" applyAlignment="1" applyProtection="1">
      <alignment horizontal="center" vertical="center" wrapText="1"/>
      <protection hidden="1"/>
    </xf>
    <xf numFmtId="0" fontId="25" fillId="10" borderId="41" xfId="3" applyFont="1" applyFill="1" applyBorder="1" applyAlignment="1" applyProtection="1">
      <alignment horizontal="center" vertical="center" wrapText="1"/>
      <protection hidden="1"/>
    </xf>
    <xf numFmtId="0" fontId="25" fillId="10" borderId="37" xfId="3" applyFont="1" applyFill="1" applyBorder="1" applyAlignment="1" applyProtection="1">
      <alignment horizontal="center" vertical="center" wrapText="1"/>
      <protection hidden="1"/>
    </xf>
    <xf numFmtId="0" fontId="25" fillId="10" borderId="42" xfId="3" applyFont="1" applyFill="1" applyBorder="1" applyAlignment="1" applyProtection="1">
      <alignment horizontal="center" vertical="center" wrapText="1"/>
      <protection hidden="1"/>
    </xf>
    <xf numFmtId="0" fontId="28" fillId="11" borderId="35" xfId="3" applyFont="1" applyFill="1" applyBorder="1" applyAlignment="1" applyProtection="1">
      <alignment horizontal="center" vertical="center"/>
      <protection hidden="1"/>
    </xf>
    <xf numFmtId="0" fontId="28" fillId="11" borderId="31" xfId="3" applyFont="1" applyFill="1" applyBorder="1" applyAlignment="1" applyProtection="1">
      <alignment horizontal="center" vertical="center"/>
      <protection hidden="1"/>
    </xf>
    <xf numFmtId="0" fontId="28" fillId="11" borderId="32" xfId="3" applyFont="1" applyFill="1" applyBorder="1" applyAlignment="1" applyProtection="1">
      <alignment horizontal="center" vertical="center"/>
      <protection hidden="1"/>
    </xf>
    <xf numFmtId="0" fontId="28" fillId="11" borderId="33" xfId="3" applyFont="1" applyFill="1" applyBorder="1" applyAlignment="1" applyProtection="1">
      <alignment horizontal="center" vertical="center"/>
      <protection hidden="1"/>
    </xf>
    <xf numFmtId="0" fontId="28" fillId="8" borderId="32" xfId="3" applyFont="1" applyFill="1" applyBorder="1" applyAlignment="1" applyProtection="1">
      <alignment horizontal="center" vertical="center"/>
      <protection hidden="1"/>
    </xf>
    <xf numFmtId="0" fontId="28" fillId="8" borderId="40" xfId="3" applyFont="1" applyFill="1" applyBorder="1" applyAlignment="1" applyProtection="1">
      <alignment horizontal="center" vertical="center"/>
      <protection hidden="1"/>
    </xf>
    <xf numFmtId="0" fontId="31" fillId="8" borderId="33" xfId="3" applyFont="1" applyFill="1" applyBorder="1" applyAlignment="1" applyProtection="1">
      <alignment horizontal="center" vertical="center"/>
      <protection hidden="1"/>
    </xf>
    <xf numFmtId="0" fontId="31" fillId="8" borderId="31" xfId="3" applyFont="1" applyFill="1" applyBorder="1" applyAlignment="1" applyProtection="1">
      <alignment horizontal="center" vertical="center"/>
      <protection hidden="1"/>
    </xf>
    <xf numFmtId="0" fontId="31" fillId="8" borderId="32" xfId="3" applyFont="1" applyFill="1" applyBorder="1" applyAlignment="1" applyProtection="1">
      <alignment horizontal="center" vertical="center"/>
      <protection hidden="1"/>
    </xf>
    <xf numFmtId="0" fontId="28" fillId="11" borderId="36" xfId="3" applyFont="1" applyFill="1" applyBorder="1" applyAlignment="1" applyProtection="1">
      <alignment horizontal="center" vertical="center"/>
      <protection hidden="1"/>
    </xf>
    <xf numFmtId="0" fontId="28" fillId="11" borderId="37" xfId="3" applyFont="1" applyFill="1" applyBorder="1" applyAlignment="1" applyProtection="1">
      <alignment horizontal="center" vertical="center"/>
      <protection hidden="1"/>
    </xf>
    <xf numFmtId="0" fontId="28" fillId="11" borderId="40" xfId="3" applyFont="1" applyFill="1" applyBorder="1" applyAlignment="1" applyProtection="1">
      <alignment horizontal="center" vertical="center"/>
      <protection hidden="1"/>
    </xf>
    <xf numFmtId="0" fontId="28" fillId="11" borderId="41" xfId="3" applyFont="1" applyFill="1" applyBorder="1" applyAlignment="1" applyProtection="1">
      <alignment horizontal="center" vertical="center"/>
      <protection hidden="1"/>
    </xf>
    <xf numFmtId="178" fontId="0" fillId="4" borderId="21" xfId="1" applyNumberFormat="1" applyFont="1" applyFill="1" applyBorder="1" applyAlignment="1" applyProtection="1">
      <alignment horizontal="right" vertical="center"/>
      <protection hidden="1"/>
    </xf>
    <xf numFmtId="178" fontId="0" fillId="4" borderId="22" xfId="1" applyNumberFormat="1" applyFont="1" applyFill="1" applyBorder="1" applyAlignment="1" applyProtection="1">
      <alignment horizontal="right" vertical="center"/>
      <protection hidden="1"/>
    </xf>
    <xf numFmtId="178" fontId="0" fillId="4" borderId="85" xfId="1" applyNumberFormat="1" applyFont="1" applyFill="1" applyBorder="1" applyAlignment="1" applyProtection="1">
      <alignment horizontal="right" vertical="center"/>
      <protection hidden="1"/>
    </xf>
    <xf numFmtId="0" fontId="0" fillId="4" borderId="20" xfId="0" applyFill="1" applyBorder="1" applyAlignment="1" applyProtection="1">
      <alignment horizontal="center" vertical="center"/>
      <protection hidden="1"/>
    </xf>
    <xf numFmtId="38" fontId="0" fillId="3" borderId="20" xfId="1" applyFont="1" applyFill="1" applyBorder="1" applyAlignment="1" applyProtection="1">
      <alignment horizontal="center" vertical="center"/>
      <protection hidden="1"/>
    </xf>
    <xf numFmtId="38" fontId="0" fillId="3" borderId="103" xfId="1" applyFont="1" applyFill="1" applyBorder="1" applyAlignment="1" applyProtection="1">
      <alignment horizontal="center" vertical="center"/>
      <protection hidden="1"/>
    </xf>
    <xf numFmtId="0" fontId="0" fillId="5" borderId="109" xfId="0" applyFill="1" applyBorder="1" applyAlignment="1" applyProtection="1">
      <alignment horizontal="center" vertical="center"/>
      <protection hidden="1"/>
    </xf>
    <xf numFmtId="0" fontId="0" fillId="5" borderId="20" xfId="0" applyFill="1" applyBorder="1" applyAlignment="1" applyProtection="1">
      <alignment horizontal="center" vertical="center"/>
      <protection hidden="1"/>
    </xf>
    <xf numFmtId="0" fontId="0" fillId="4" borderId="1" xfId="0" applyFill="1" applyBorder="1" applyAlignment="1" applyProtection="1">
      <alignment horizontal="center" vertical="center"/>
      <protection hidden="1"/>
    </xf>
    <xf numFmtId="178" fontId="0" fillId="4" borderId="18" xfId="1" applyNumberFormat="1" applyFont="1" applyFill="1" applyBorder="1" applyAlignment="1" applyProtection="1">
      <alignment horizontal="right" vertical="center"/>
      <protection hidden="1"/>
    </xf>
    <xf numFmtId="178" fontId="0" fillId="4" borderId="80" xfId="1" applyNumberFormat="1" applyFont="1" applyFill="1" applyBorder="1" applyAlignment="1" applyProtection="1">
      <alignment horizontal="right" vertical="center"/>
      <protection hidden="1"/>
    </xf>
    <xf numFmtId="178" fontId="0" fillId="4" borderId="19" xfId="1" applyNumberFormat="1" applyFont="1" applyFill="1" applyBorder="1" applyAlignment="1" applyProtection="1">
      <alignment horizontal="right" vertical="center"/>
      <protection hidden="1"/>
    </xf>
    <xf numFmtId="38" fontId="0" fillId="3" borderId="1" xfId="1" applyFont="1" applyFill="1" applyBorder="1" applyAlignment="1" applyProtection="1">
      <alignment horizontal="center" vertical="center"/>
      <protection hidden="1"/>
    </xf>
    <xf numFmtId="38" fontId="0" fillId="3" borderId="10" xfId="1" applyFont="1" applyFill="1" applyBorder="1" applyAlignment="1" applyProtection="1">
      <alignment horizontal="center" vertical="center"/>
      <protection hidden="1"/>
    </xf>
    <xf numFmtId="178" fontId="0" fillId="4" borderId="18" xfId="1" applyNumberFormat="1" applyFont="1" applyFill="1" applyBorder="1" applyAlignment="1" applyProtection="1">
      <alignment horizontal="center" vertical="center"/>
      <protection hidden="1"/>
    </xf>
    <xf numFmtId="178" fontId="0" fillId="4" borderId="80" xfId="1" applyNumberFormat="1" applyFont="1" applyFill="1" applyBorder="1" applyAlignment="1" applyProtection="1">
      <alignment horizontal="center" vertical="center"/>
      <protection hidden="1"/>
    </xf>
    <xf numFmtId="178" fontId="0" fillId="4" borderId="19" xfId="1" applyNumberFormat="1" applyFont="1" applyFill="1" applyBorder="1" applyAlignment="1" applyProtection="1">
      <alignment horizontal="center" vertical="center"/>
      <protection hidden="1"/>
    </xf>
    <xf numFmtId="40" fontId="0" fillId="4" borderId="1" xfId="0" applyNumberFormat="1" applyFill="1" applyBorder="1" applyAlignment="1" applyProtection="1">
      <alignment horizontal="center" vertical="center"/>
      <protection hidden="1"/>
    </xf>
    <xf numFmtId="0" fontId="0" fillId="4" borderId="95" xfId="0" applyFill="1" applyBorder="1" applyAlignment="1" applyProtection="1">
      <alignment horizontal="center" vertical="center"/>
      <protection hidden="1"/>
    </xf>
    <xf numFmtId="0" fontId="0" fillId="4" borderId="96" xfId="0" applyFill="1" applyBorder="1" applyAlignment="1" applyProtection="1">
      <alignment horizontal="center" vertical="center"/>
      <protection hidden="1"/>
    </xf>
    <xf numFmtId="0" fontId="0" fillId="4" borderId="97" xfId="0" applyFill="1" applyBorder="1" applyAlignment="1" applyProtection="1">
      <alignment horizontal="center" vertical="center"/>
      <protection hidden="1"/>
    </xf>
    <xf numFmtId="0" fontId="0" fillId="4" borderId="8" xfId="0" applyFill="1" applyBorder="1" applyAlignment="1" applyProtection="1">
      <alignment horizontal="center" vertical="center" wrapText="1"/>
      <protection hidden="1"/>
    </xf>
    <xf numFmtId="0" fontId="0" fillId="3" borderId="8" xfId="0" applyFill="1" applyBorder="1" applyAlignment="1" applyProtection="1">
      <alignment horizontal="center" vertical="center" wrapText="1"/>
      <protection hidden="1"/>
    </xf>
    <xf numFmtId="0" fontId="0" fillId="3" borderId="98" xfId="0" applyFill="1" applyBorder="1" applyAlignment="1" applyProtection="1">
      <alignment horizontal="center" vertical="center" wrapText="1"/>
      <protection hidden="1"/>
    </xf>
    <xf numFmtId="0" fontId="0" fillId="4" borderId="107" xfId="0" applyFill="1" applyBorder="1" applyAlignment="1" applyProtection="1">
      <alignment horizontal="center" vertical="center"/>
      <protection hidden="1"/>
    </xf>
    <xf numFmtId="0" fontId="21" fillId="17" borderId="126" xfId="3" applyFont="1" applyFill="1" applyBorder="1" applyAlignment="1" applyProtection="1">
      <alignment horizontal="center" vertical="center" wrapText="1"/>
      <protection hidden="1"/>
    </xf>
    <xf numFmtId="0" fontId="21" fillId="17" borderId="17" xfId="3" applyFont="1" applyFill="1" applyBorder="1" applyAlignment="1" applyProtection="1">
      <alignment horizontal="center" vertical="center" wrapText="1"/>
      <protection hidden="1"/>
    </xf>
    <xf numFmtId="0" fontId="21" fillId="17" borderId="127" xfId="3" applyFont="1" applyFill="1" applyBorder="1" applyAlignment="1" applyProtection="1">
      <alignment horizontal="center" vertical="center" wrapText="1"/>
      <protection hidden="1"/>
    </xf>
    <xf numFmtId="0" fontId="21" fillId="17" borderId="128" xfId="3" applyFont="1" applyFill="1" applyBorder="1" applyAlignment="1" applyProtection="1">
      <alignment horizontal="center" vertical="center" wrapText="1"/>
      <protection hidden="1"/>
    </xf>
    <xf numFmtId="0" fontId="0" fillId="3" borderId="126" xfId="0" applyFill="1" applyBorder="1" applyAlignment="1" applyProtection="1">
      <alignment horizontal="center" vertical="center" wrapText="1"/>
      <protection hidden="1"/>
    </xf>
    <xf numFmtId="0" fontId="0" fillId="3" borderId="17" xfId="0" applyFill="1" applyBorder="1" applyAlignment="1" applyProtection="1">
      <alignment horizontal="center" vertical="center" wrapText="1"/>
      <protection hidden="1"/>
    </xf>
    <xf numFmtId="0" fontId="0" fillId="3" borderId="127" xfId="0" applyFill="1" applyBorder="1" applyAlignment="1" applyProtection="1">
      <alignment horizontal="center" vertical="center" wrapText="1"/>
      <protection hidden="1"/>
    </xf>
    <xf numFmtId="0" fontId="0" fillId="3" borderId="128" xfId="0" applyFill="1" applyBorder="1" applyAlignment="1" applyProtection="1">
      <alignment horizontal="center" vertical="center" wrapText="1"/>
      <protection hidden="1"/>
    </xf>
    <xf numFmtId="38" fontId="22" fillId="15" borderId="18" xfId="3" applyNumberFormat="1" applyFont="1" applyFill="1" applyBorder="1" applyAlignment="1" applyProtection="1">
      <alignment horizontal="center" vertical="center"/>
      <protection hidden="1"/>
    </xf>
    <xf numFmtId="38" fontId="22" fillId="15" borderId="19" xfId="3" applyNumberFormat="1" applyFont="1" applyFill="1" applyBorder="1" applyAlignment="1" applyProtection="1">
      <alignment horizontal="center" vertical="center"/>
      <protection hidden="1"/>
    </xf>
    <xf numFmtId="38" fontId="62" fillId="0" borderId="18" xfId="3" applyNumberFormat="1" applyFont="1" applyBorder="1" applyAlignment="1" applyProtection="1">
      <alignment horizontal="center" vertical="center"/>
      <protection hidden="1"/>
    </xf>
    <xf numFmtId="38" fontId="62" fillId="0" borderId="19" xfId="3" applyNumberFormat="1" applyFont="1" applyBorder="1" applyAlignment="1" applyProtection="1">
      <alignment horizontal="center" vertical="center"/>
      <protection hidden="1"/>
    </xf>
    <xf numFmtId="38" fontId="0" fillId="3" borderId="18" xfId="0" applyNumberFormat="1" applyFill="1" applyBorder="1" applyAlignment="1" applyProtection="1">
      <alignment horizontal="center" vertical="center"/>
      <protection hidden="1"/>
    </xf>
    <xf numFmtId="38" fontId="0" fillId="3" borderId="142" xfId="0" applyNumberFormat="1" applyFill="1" applyBorder="1" applyAlignment="1" applyProtection="1">
      <alignment horizontal="center" vertical="center"/>
      <protection hidden="1"/>
    </xf>
    <xf numFmtId="0" fontId="0" fillId="3" borderId="129" xfId="0" applyFill="1" applyBorder="1" applyAlignment="1" applyProtection="1">
      <alignment horizontal="center" vertical="center" wrapText="1"/>
      <protection hidden="1"/>
    </xf>
    <xf numFmtId="0" fontId="0" fillId="3" borderId="131" xfId="0" applyFill="1" applyBorder="1" applyAlignment="1" applyProtection="1">
      <alignment horizontal="center" vertical="center" wrapText="1"/>
      <protection hidden="1"/>
    </xf>
    <xf numFmtId="38" fontId="0" fillId="3" borderId="140" xfId="0" applyNumberFormat="1" applyFill="1" applyBorder="1" applyAlignment="1" applyProtection="1">
      <alignment horizontal="center" vertical="center"/>
      <protection hidden="1"/>
    </xf>
    <xf numFmtId="38" fontId="0" fillId="3" borderId="132" xfId="0" applyNumberFormat="1" applyFill="1" applyBorder="1" applyAlignment="1" applyProtection="1">
      <alignment horizontal="center" vertical="center"/>
      <protection hidden="1"/>
    </xf>
    <xf numFmtId="38" fontId="0" fillId="3" borderId="136" xfId="0" applyNumberFormat="1" applyFill="1" applyBorder="1" applyAlignment="1" applyProtection="1">
      <alignment horizontal="center" vertical="center"/>
      <protection hidden="1"/>
    </xf>
    <xf numFmtId="38" fontId="0" fillId="3" borderId="15" xfId="0" applyNumberFormat="1" applyFill="1" applyBorder="1" applyAlignment="1" applyProtection="1">
      <alignment horizontal="center" vertical="center"/>
      <protection hidden="1"/>
    </xf>
    <xf numFmtId="38" fontId="0" fillId="3" borderId="68" xfId="0" applyNumberFormat="1" applyFill="1" applyBorder="1" applyAlignment="1" applyProtection="1">
      <alignment horizontal="center" vertical="center"/>
      <protection hidden="1"/>
    </xf>
    <xf numFmtId="38" fontId="0" fillId="3" borderId="69" xfId="0" applyNumberFormat="1" applyFill="1" applyBorder="1" applyAlignment="1" applyProtection="1">
      <alignment horizontal="center" vertical="center"/>
      <protection hidden="1"/>
    </xf>
    <xf numFmtId="0" fontId="61" fillId="17" borderId="62" xfId="0" applyFont="1" applyFill="1" applyBorder="1" applyAlignment="1" applyProtection="1">
      <alignment horizontal="center" vertical="center" wrapText="1"/>
      <protection hidden="1"/>
    </xf>
    <xf numFmtId="0" fontId="61" fillId="17" borderId="0" xfId="0" applyFont="1" applyFill="1" applyAlignment="1" applyProtection="1">
      <alignment horizontal="center" vertical="center" wrapText="1"/>
      <protection hidden="1"/>
    </xf>
    <xf numFmtId="0" fontId="0" fillId="0" borderId="132"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0" fillId="0" borderId="128" xfId="0" applyBorder="1" applyAlignment="1" applyProtection="1">
      <alignment horizontal="center" vertical="center"/>
      <protection hidden="1"/>
    </xf>
    <xf numFmtId="0" fontId="0" fillId="15" borderId="18" xfId="0" applyFill="1" applyBorder="1" applyAlignment="1" applyProtection="1">
      <alignment horizontal="center" vertical="center"/>
      <protection hidden="1"/>
    </xf>
    <xf numFmtId="0" fontId="0" fillId="15" borderId="80" xfId="0" applyFill="1" applyBorder="1" applyAlignment="1" applyProtection="1">
      <alignment horizontal="center" vertical="center"/>
      <protection hidden="1"/>
    </xf>
    <xf numFmtId="0" fontId="0" fillId="15" borderId="19" xfId="0" applyFill="1" applyBorder="1" applyAlignment="1" applyProtection="1">
      <alignment horizontal="center" vertical="center"/>
      <protection hidden="1"/>
    </xf>
    <xf numFmtId="0" fontId="0" fillId="7" borderId="9" xfId="0" applyFill="1" applyBorder="1" applyAlignment="1" applyProtection="1">
      <alignment horizontal="center" vertical="center"/>
      <protection hidden="1"/>
    </xf>
    <xf numFmtId="0" fontId="0" fillId="7" borderId="1" xfId="0" applyFill="1" applyBorder="1" applyAlignment="1" applyProtection="1">
      <alignment horizontal="center" vertical="center"/>
      <protection hidden="1"/>
    </xf>
    <xf numFmtId="179" fontId="0" fillId="20" borderId="1" xfId="1" applyNumberFormat="1" applyFont="1" applyFill="1" applyBorder="1" applyAlignment="1" applyProtection="1">
      <alignment horizontal="right" vertical="center"/>
      <protection hidden="1"/>
    </xf>
    <xf numFmtId="0" fontId="0" fillId="15" borderId="1" xfId="0" applyFill="1" applyBorder="1" applyAlignment="1" applyProtection="1">
      <alignment horizontal="center" vertical="center"/>
      <protection hidden="1"/>
    </xf>
    <xf numFmtId="0" fontId="0" fillId="20" borderId="18" xfId="0" applyFill="1" applyBorder="1" applyAlignment="1" applyProtection="1">
      <alignment horizontal="center" vertical="center"/>
      <protection hidden="1"/>
    </xf>
    <xf numFmtId="0" fontId="0" fillId="20" borderId="80" xfId="0" applyFill="1" applyBorder="1" applyAlignment="1" applyProtection="1">
      <alignment horizontal="center" vertical="center"/>
      <protection hidden="1"/>
    </xf>
    <xf numFmtId="0" fontId="0" fillId="20" borderId="19" xfId="0" applyFill="1" applyBorder="1" applyAlignment="1" applyProtection="1">
      <alignment horizontal="center" vertical="center"/>
      <protection hidden="1"/>
    </xf>
    <xf numFmtId="0" fontId="0" fillId="16" borderId="126" xfId="0" applyFill="1" applyBorder="1" applyAlignment="1" applyProtection="1">
      <alignment horizontal="center" vertical="center" wrapText="1"/>
      <protection hidden="1"/>
    </xf>
    <xf numFmtId="0" fontId="0" fillId="16" borderId="62" xfId="0" applyFill="1" applyBorder="1" applyAlignment="1" applyProtection="1">
      <alignment horizontal="center" vertical="center" wrapText="1"/>
      <protection hidden="1"/>
    </xf>
    <xf numFmtId="0" fontId="0" fillId="16" borderId="130" xfId="0" applyFill="1" applyBorder="1" applyAlignment="1" applyProtection="1">
      <alignment horizontal="center" vertical="center" wrapText="1"/>
      <protection hidden="1"/>
    </xf>
    <xf numFmtId="0" fontId="0" fillId="16" borderId="127" xfId="0" applyFill="1" applyBorder="1" applyAlignment="1" applyProtection="1">
      <alignment horizontal="center" vertical="center" wrapText="1"/>
      <protection hidden="1"/>
    </xf>
    <xf numFmtId="0" fontId="0" fillId="16" borderId="70" xfId="0" applyFill="1" applyBorder="1" applyAlignment="1" applyProtection="1">
      <alignment horizontal="center" vertical="center" wrapText="1"/>
      <protection hidden="1"/>
    </xf>
    <xf numFmtId="0" fontId="0" fillId="16" borderId="79" xfId="0" applyFill="1" applyBorder="1" applyAlignment="1" applyProtection="1">
      <alignment horizontal="center" vertical="center" wrapText="1"/>
      <protection hidden="1"/>
    </xf>
    <xf numFmtId="38" fontId="0" fillId="0" borderId="18" xfId="0" applyNumberFormat="1" applyBorder="1" applyAlignment="1" applyProtection="1">
      <alignment horizontal="center" vertical="center"/>
      <protection hidden="1"/>
    </xf>
    <xf numFmtId="38" fontId="0" fillId="0" borderId="80" xfId="0" applyNumberFormat="1" applyBorder="1" applyAlignment="1" applyProtection="1">
      <alignment horizontal="center" vertical="center"/>
      <protection hidden="1"/>
    </xf>
    <xf numFmtId="0" fontId="0" fillId="0" borderId="18" xfId="0" applyBorder="1" applyAlignment="1" applyProtection="1">
      <alignment horizontal="center" vertical="center"/>
      <protection hidden="1"/>
    </xf>
    <xf numFmtId="0" fontId="0" fillId="0" borderId="80"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21" fillId="17" borderId="62" xfId="3" applyFont="1" applyFill="1" applyBorder="1" applyAlignment="1" applyProtection="1">
      <alignment horizontal="center" vertical="center" wrapText="1"/>
      <protection hidden="1"/>
    </xf>
    <xf numFmtId="0" fontId="21" fillId="17" borderId="28" xfId="3" applyFont="1" applyFill="1" applyBorder="1" applyAlignment="1" applyProtection="1">
      <alignment horizontal="center" vertical="center" wrapText="1"/>
      <protection hidden="1"/>
    </xf>
    <xf numFmtId="0" fontId="21" fillId="17" borderId="0" xfId="3" applyFont="1" applyFill="1" applyAlignment="1" applyProtection="1">
      <alignment horizontal="center" vertical="center" wrapText="1"/>
      <protection hidden="1"/>
    </xf>
    <xf numFmtId="0" fontId="21" fillId="17" borderId="130" xfId="3" applyFont="1" applyFill="1" applyBorder="1" applyAlignment="1" applyProtection="1">
      <alignment horizontal="center" vertical="center" wrapText="1"/>
      <protection hidden="1"/>
    </xf>
    <xf numFmtId="0" fontId="21" fillId="17" borderId="70" xfId="3" applyFont="1" applyFill="1" applyBorder="1" applyAlignment="1" applyProtection="1">
      <alignment horizontal="center" vertical="center" wrapText="1"/>
      <protection hidden="1"/>
    </xf>
    <xf numFmtId="0" fontId="21" fillId="17" borderId="79" xfId="3" applyFont="1" applyFill="1" applyBorder="1" applyAlignment="1" applyProtection="1">
      <alignment horizontal="center" vertical="center" wrapText="1"/>
      <protection hidden="1"/>
    </xf>
    <xf numFmtId="0" fontId="0" fillId="7" borderId="129" xfId="0" applyFill="1" applyBorder="1" applyAlignment="1" applyProtection="1">
      <alignment horizontal="center" vertical="center"/>
      <protection hidden="1"/>
    </xf>
    <xf numFmtId="0" fontId="0" fillId="7" borderId="62" xfId="0" applyFill="1" applyBorder="1" applyAlignment="1" applyProtection="1">
      <alignment horizontal="center" vertical="center"/>
      <protection hidden="1"/>
    </xf>
    <xf numFmtId="0" fontId="0" fillId="7" borderId="130" xfId="0" applyFill="1" applyBorder="1" applyAlignment="1" applyProtection="1">
      <alignment horizontal="center" vertical="center"/>
      <protection hidden="1"/>
    </xf>
    <xf numFmtId="0" fontId="0" fillId="7" borderId="131" xfId="0" applyFill="1" applyBorder="1" applyAlignment="1" applyProtection="1">
      <alignment horizontal="center" vertical="center"/>
      <protection hidden="1"/>
    </xf>
    <xf numFmtId="0" fontId="0" fillId="7" borderId="70" xfId="0" applyFill="1" applyBorder="1" applyAlignment="1" applyProtection="1">
      <alignment horizontal="center" vertical="center"/>
      <protection hidden="1"/>
    </xf>
    <xf numFmtId="0" fontId="0" fillId="7" borderId="79" xfId="0" applyFill="1" applyBorder="1" applyAlignment="1" applyProtection="1">
      <alignment horizontal="center" vertical="center"/>
      <protection hidden="1"/>
    </xf>
    <xf numFmtId="0" fontId="61" fillId="7" borderId="126" xfId="0" applyFont="1" applyFill="1" applyBorder="1" applyAlignment="1" applyProtection="1">
      <alignment horizontal="center" vertical="center" wrapText="1"/>
      <protection hidden="1"/>
    </xf>
    <xf numFmtId="0" fontId="61" fillId="7" borderId="62" xfId="0" applyFont="1" applyFill="1" applyBorder="1" applyAlignment="1" applyProtection="1">
      <alignment horizontal="center" vertical="center" wrapText="1"/>
      <protection hidden="1"/>
    </xf>
    <xf numFmtId="0" fontId="61" fillId="7" borderId="130" xfId="0" applyFont="1" applyFill="1" applyBorder="1" applyAlignment="1" applyProtection="1">
      <alignment horizontal="center" vertical="center" wrapText="1"/>
      <protection hidden="1"/>
    </xf>
    <xf numFmtId="0" fontId="61" fillId="7" borderId="127" xfId="0" applyFont="1" applyFill="1" applyBorder="1" applyAlignment="1" applyProtection="1">
      <alignment horizontal="center" vertical="center" wrapText="1"/>
      <protection hidden="1"/>
    </xf>
    <xf numFmtId="0" fontId="61" fillId="7" borderId="70" xfId="0" applyFont="1" applyFill="1" applyBorder="1" applyAlignment="1" applyProtection="1">
      <alignment horizontal="center" vertical="center" wrapText="1"/>
      <protection hidden="1"/>
    </xf>
    <xf numFmtId="0" fontId="61" fillId="7" borderId="79" xfId="0" applyFont="1" applyFill="1" applyBorder="1" applyAlignment="1" applyProtection="1">
      <alignment horizontal="center" vertical="center" wrapText="1"/>
      <protection hidden="1"/>
    </xf>
    <xf numFmtId="0" fontId="0" fillId="7" borderId="126" xfId="0" applyFill="1" applyBorder="1" applyAlignment="1" applyProtection="1">
      <alignment horizontal="center" vertical="center" wrapText="1"/>
      <protection hidden="1"/>
    </xf>
    <xf numFmtId="0" fontId="0" fillId="7" borderId="62" xfId="0" applyFill="1" applyBorder="1" applyAlignment="1" applyProtection="1">
      <alignment horizontal="center" vertical="center" wrapText="1"/>
      <protection hidden="1"/>
    </xf>
    <xf numFmtId="0" fontId="0" fillId="7" borderId="130" xfId="0" applyFill="1" applyBorder="1" applyAlignment="1" applyProtection="1">
      <alignment horizontal="center" vertical="center" wrapText="1"/>
      <protection hidden="1"/>
    </xf>
    <xf numFmtId="0" fontId="0" fillId="7" borderId="127" xfId="0" applyFill="1" applyBorder="1" applyAlignment="1" applyProtection="1">
      <alignment horizontal="center" vertical="center" wrapText="1"/>
      <protection hidden="1"/>
    </xf>
    <xf numFmtId="0" fontId="0" fillId="7" borderId="70" xfId="0" applyFill="1" applyBorder="1" applyAlignment="1" applyProtection="1">
      <alignment horizontal="center" vertical="center" wrapText="1"/>
      <protection hidden="1"/>
    </xf>
    <xf numFmtId="0" fontId="0" fillId="7" borderId="79" xfId="0" applyFill="1" applyBorder="1" applyAlignment="1" applyProtection="1">
      <alignment horizontal="center" vertical="center" wrapText="1"/>
      <protection hidden="1"/>
    </xf>
    <xf numFmtId="40" fontId="3" fillId="23" borderId="18" xfId="1" applyNumberFormat="1" applyFont="1" applyFill="1" applyBorder="1" applyAlignment="1" applyProtection="1">
      <alignment horizontal="center" vertical="center"/>
      <protection hidden="1"/>
    </xf>
    <xf numFmtId="40" fontId="3" fillId="23" borderId="80" xfId="1" applyNumberFormat="1" applyFont="1" applyFill="1" applyBorder="1" applyAlignment="1" applyProtection="1">
      <alignment horizontal="center" vertical="center"/>
      <protection hidden="1"/>
    </xf>
    <xf numFmtId="40" fontId="3" fillId="23" borderId="19" xfId="1" applyNumberFormat="1" applyFont="1" applyFill="1" applyBorder="1" applyAlignment="1" applyProtection="1">
      <alignment horizontal="center" vertical="center"/>
      <protection hidden="1"/>
    </xf>
    <xf numFmtId="0" fontId="0" fillId="0" borderId="141" xfId="0" applyBorder="1" applyAlignment="1" applyProtection="1">
      <alignment horizontal="center" vertical="center"/>
      <protection hidden="1"/>
    </xf>
    <xf numFmtId="0" fontId="0" fillId="0" borderId="96" xfId="0" applyBorder="1" applyAlignment="1" applyProtection="1">
      <alignment horizontal="center" vertical="center"/>
      <protection hidden="1"/>
    </xf>
    <xf numFmtId="0" fontId="0" fillId="0" borderId="97" xfId="0" applyBorder="1" applyAlignment="1" applyProtection="1">
      <alignment horizontal="center" vertical="center"/>
      <protection hidden="1"/>
    </xf>
    <xf numFmtId="0" fontId="0" fillId="20" borderId="135" xfId="0" applyFill="1" applyBorder="1" applyAlignment="1" applyProtection="1">
      <alignment horizontal="center" vertical="center"/>
      <protection hidden="1"/>
    </xf>
    <xf numFmtId="0" fontId="0" fillId="15" borderId="21" xfId="0" applyFill="1" applyBorder="1" applyAlignment="1" applyProtection="1">
      <alignment horizontal="center" vertical="center"/>
      <protection hidden="1"/>
    </xf>
    <xf numFmtId="0" fontId="0" fillId="15" borderId="22" xfId="0" applyFill="1" applyBorder="1" applyAlignment="1" applyProtection="1">
      <alignment horizontal="center" vertical="center"/>
      <protection hidden="1"/>
    </xf>
    <xf numFmtId="0" fontId="0" fillId="15" borderId="85" xfId="0" applyFill="1" applyBorder="1" applyAlignment="1" applyProtection="1">
      <alignment horizontal="center" vertical="center"/>
      <protection hidden="1"/>
    </xf>
    <xf numFmtId="0" fontId="0" fillId="15" borderId="28" xfId="0" applyFill="1" applyBorder="1" applyAlignment="1" applyProtection="1">
      <alignment horizontal="center" vertical="center"/>
      <protection hidden="1"/>
    </xf>
    <xf numFmtId="0" fontId="0" fillId="15" borderId="0" xfId="0" applyFill="1" applyAlignment="1" applyProtection="1">
      <alignment horizontal="center" vertical="center"/>
      <protection hidden="1"/>
    </xf>
    <xf numFmtId="0" fontId="0" fillId="15" borderId="61" xfId="0" applyFill="1" applyBorder="1" applyAlignment="1" applyProtection="1">
      <alignment horizontal="center" vertical="center"/>
      <protection hidden="1"/>
    </xf>
    <xf numFmtId="0" fontId="0" fillId="15" borderId="127" xfId="0" applyFill="1" applyBorder="1" applyAlignment="1" applyProtection="1">
      <alignment horizontal="center" vertical="center"/>
      <protection hidden="1"/>
    </xf>
    <xf numFmtId="0" fontId="0" fillId="15" borderId="70" xfId="0" applyFill="1" applyBorder="1" applyAlignment="1" applyProtection="1">
      <alignment horizontal="center" vertical="center"/>
      <protection hidden="1"/>
    </xf>
    <xf numFmtId="0" fontId="0" fillId="15" borderId="79" xfId="0" applyFill="1" applyBorder="1" applyAlignment="1" applyProtection="1">
      <alignment horizontal="center" vertical="center"/>
      <protection hidden="1"/>
    </xf>
    <xf numFmtId="177" fontId="21" fillId="0" borderId="86" xfId="3" applyNumberFormat="1" applyFont="1" applyBorder="1">
      <alignment vertical="center"/>
    </xf>
    <xf numFmtId="177" fontId="21" fillId="0" borderId="22" xfId="3" applyNumberFormat="1" applyFont="1" applyBorder="1">
      <alignment vertical="center"/>
    </xf>
    <xf numFmtId="177" fontId="21" fillId="10" borderId="47" xfId="3" applyNumberFormat="1" applyFont="1" applyFill="1" applyBorder="1" applyAlignment="1">
      <alignment horizontal="center" vertical="center"/>
    </xf>
    <xf numFmtId="177" fontId="21" fillId="10" borderId="67" xfId="3" applyNumberFormat="1" applyFont="1" applyFill="1" applyBorder="1" applyAlignment="1">
      <alignment horizontal="center" vertical="center"/>
    </xf>
    <xf numFmtId="179" fontId="0" fillId="13" borderId="1" xfId="1" applyNumberFormat="1" applyFont="1" applyFill="1" applyBorder="1" applyAlignment="1" applyProtection="1">
      <alignment horizontal="center" vertical="center"/>
      <protection hidden="1"/>
    </xf>
    <xf numFmtId="0" fontId="0" fillId="3" borderId="18" xfId="0" applyFill="1" applyBorder="1" applyAlignment="1" applyProtection="1">
      <alignment horizontal="center" vertical="center"/>
      <protection hidden="1"/>
    </xf>
    <xf numFmtId="0" fontId="0" fillId="3" borderId="80" xfId="0" applyFill="1" applyBorder="1" applyAlignment="1" applyProtection="1">
      <alignment horizontal="center" vertical="center"/>
      <protection hidden="1"/>
    </xf>
    <xf numFmtId="0" fontId="0" fillId="3" borderId="19" xfId="0" applyFill="1" applyBorder="1" applyAlignment="1" applyProtection="1">
      <alignment horizontal="center" vertical="center"/>
      <protection hidden="1"/>
    </xf>
    <xf numFmtId="38" fontId="0" fillId="0" borderId="107" xfId="1" applyFont="1" applyBorder="1" applyAlignment="1" applyProtection="1">
      <alignment horizontal="center" vertical="center"/>
      <protection hidden="1"/>
    </xf>
    <xf numFmtId="0" fontId="0" fillId="4" borderId="1" xfId="0" applyFill="1" applyBorder="1" applyAlignment="1" applyProtection="1">
      <alignment horizontal="center" vertical="center" wrapText="1"/>
      <protection hidden="1"/>
    </xf>
    <xf numFmtId="38" fontId="0" fillId="0" borderId="106" xfId="1" applyFont="1" applyBorder="1" applyAlignment="1" applyProtection="1">
      <alignment horizontal="center" vertical="center"/>
      <protection hidden="1"/>
    </xf>
    <xf numFmtId="0" fontId="0" fillId="7" borderId="1" xfId="0" applyFill="1" applyBorder="1" applyAlignment="1" applyProtection="1">
      <alignment horizontal="center" vertical="center" wrapText="1"/>
      <protection hidden="1"/>
    </xf>
    <xf numFmtId="38" fontId="0" fillId="0" borderId="137" xfId="1" applyFont="1" applyBorder="1" applyAlignment="1" applyProtection="1">
      <alignment horizontal="center" vertical="center"/>
      <protection hidden="1"/>
    </xf>
    <xf numFmtId="38" fontId="0" fillId="0" borderId="138" xfId="1" applyFont="1" applyBorder="1" applyAlignment="1" applyProtection="1">
      <alignment horizontal="center" vertical="center"/>
      <protection hidden="1"/>
    </xf>
    <xf numFmtId="38" fontId="0" fillId="0" borderId="139" xfId="1" applyFont="1" applyBorder="1" applyAlignment="1" applyProtection="1">
      <alignment horizontal="center" vertical="center"/>
      <protection hidden="1"/>
    </xf>
    <xf numFmtId="177" fontId="21" fillId="10" borderId="18" xfId="3" quotePrefix="1" applyNumberFormat="1" applyFont="1" applyFill="1" applyBorder="1" applyAlignment="1" applyProtection="1">
      <alignment horizontal="center" vertical="center"/>
      <protection hidden="1"/>
    </xf>
    <xf numFmtId="177" fontId="21" fillId="10" borderId="80" xfId="3" applyNumberFormat="1" applyFont="1" applyFill="1" applyBorder="1" applyAlignment="1" applyProtection="1">
      <alignment horizontal="center" vertical="center"/>
      <protection hidden="1"/>
    </xf>
    <xf numFmtId="177" fontId="21" fillId="10" borderId="83" xfId="3" applyNumberFormat="1" applyFont="1" applyFill="1" applyBorder="1" applyAlignment="1" applyProtection="1">
      <alignment horizontal="center" vertical="center"/>
      <protection hidden="1"/>
    </xf>
    <xf numFmtId="177" fontId="21" fillId="10" borderId="80" xfId="3" applyNumberFormat="1" applyFont="1" applyFill="1" applyBorder="1" applyAlignment="1">
      <alignment horizontal="center" vertical="center"/>
    </xf>
    <xf numFmtId="177" fontId="21" fillId="10" borderId="84" xfId="3" quotePrefix="1" applyNumberFormat="1" applyFont="1" applyFill="1" applyBorder="1" applyAlignment="1" applyProtection="1">
      <alignment horizontal="center" vertical="center"/>
      <protection hidden="1"/>
    </xf>
    <xf numFmtId="177" fontId="21" fillId="10" borderId="19" xfId="3" applyNumberFormat="1" applyFont="1" applyFill="1" applyBorder="1" applyAlignment="1" applyProtection="1">
      <alignment horizontal="center" vertical="center"/>
      <protection hidden="1"/>
    </xf>
    <xf numFmtId="177" fontId="21" fillId="0" borderId="80" xfId="3" applyNumberFormat="1" applyFont="1" applyBorder="1" applyAlignment="1" applyProtection="1">
      <alignment horizontal="center" vertical="center"/>
      <protection hidden="1"/>
    </xf>
    <xf numFmtId="0" fontId="25" fillId="8" borderId="93" xfId="3" applyFont="1" applyFill="1" applyBorder="1" applyAlignment="1" applyProtection="1">
      <alignment horizontal="center" vertical="center"/>
      <protection hidden="1"/>
    </xf>
    <xf numFmtId="177" fontId="21" fillId="10" borderId="21" xfId="3" quotePrefix="1" applyNumberFormat="1" applyFont="1" applyFill="1" applyBorder="1" applyAlignment="1" applyProtection="1">
      <alignment horizontal="center" vertical="center"/>
      <protection hidden="1"/>
    </xf>
    <xf numFmtId="177" fontId="21" fillId="10" borderId="22" xfId="3" applyNumberFormat="1" applyFont="1" applyFill="1" applyBorder="1" applyAlignment="1" applyProtection="1">
      <alignment horizontal="center" vertical="center"/>
      <protection hidden="1"/>
    </xf>
    <xf numFmtId="177" fontId="21" fillId="10" borderId="87" xfId="3" applyNumberFormat="1" applyFont="1" applyFill="1" applyBorder="1" applyAlignment="1" applyProtection="1">
      <alignment horizontal="center" vertical="center"/>
      <protection hidden="1"/>
    </xf>
    <xf numFmtId="177" fontId="21" fillId="10" borderId="22" xfId="3" applyNumberFormat="1" applyFont="1" applyFill="1" applyBorder="1">
      <alignment vertical="center"/>
    </xf>
    <xf numFmtId="177" fontId="21" fillId="10" borderId="22" xfId="3" quotePrefix="1" applyNumberFormat="1" applyFont="1" applyFill="1" applyBorder="1" applyAlignment="1">
      <alignment horizontal="center" vertical="center"/>
    </xf>
    <xf numFmtId="177" fontId="21" fillId="10" borderId="22" xfId="3" applyNumberFormat="1" applyFont="1" applyFill="1" applyBorder="1" applyAlignment="1">
      <alignment horizontal="center" vertical="center"/>
    </xf>
    <xf numFmtId="177" fontId="21" fillId="0" borderId="22" xfId="3" quotePrefix="1" applyNumberFormat="1" applyFont="1" applyBorder="1" applyAlignment="1" applyProtection="1">
      <alignment horizontal="center" vertical="center"/>
      <protection hidden="1"/>
    </xf>
    <xf numFmtId="177" fontId="21" fillId="0" borderId="22" xfId="3" applyNumberFormat="1" applyFont="1" applyBorder="1" applyAlignment="1" applyProtection="1">
      <alignment horizontal="center" vertical="center"/>
      <protection hidden="1"/>
    </xf>
    <xf numFmtId="0" fontId="25" fillId="8" borderId="88" xfId="3" applyFont="1" applyFill="1" applyBorder="1" applyAlignment="1" applyProtection="1">
      <alignment horizontal="center" vertical="center"/>
      <protection hidden="1"/>
    </xf>
    <xf numFmtId="0" fontId="25" fillId="8" borderId="22" xfId="3" applyFont="1" applyFill="1" applyBorder="1" applyAlignment="1" applyProtection="1">
      <alignment horizontal="center" vertical="center"/>
      <protection hidden="1"/>
    </xf>
    <xf numFmtId="0" fontId="25" fillId="8" borderId="23" xfId="3" applyFont="1" applyFill="1" applyBorder="1" applyAlignment="1" applyProtection="1">
      <alignment horizontal="center" vertical="center"/>
      <protection hidden="1"/>
    </xf>
    <xf numFmtId="177" fontId="21" fillId="0" borderId="71" xfId="3" applyNumberFormat="1" applyFont="1" applyBorder="1">
      <alignment vertical="center"/>
    </xf>
    <xf numFmtId="177" fontId="21" fillId="10" borderId="123" xfId="3" applyNumberFormat="1" applyFont="1" applyFill="1" applyBorder="1">
      <alignment vertical="center"/>
    </xf>
    <xf numFmtId="177" fontId="21" fillId="10" borderId="51" xfId="3" applyNumberFormat="1" applyFont="1" applyFill="1" applyBorder="1">
      <alignment vertical="center"/>
    </xf>
    <xf numFmtId="177" fontId="21" fillId="0" borderId="91" xfId="3" applyNumberFormat="1" applyFont="1" applyBorder="1">
      <alignment vertical="center"/>
    </xf>
    <xf numFmtId="177" fontId="21" fillId="0" borderId="43" xfId="3" applyNumberFormat="1" applyFont="1" applyBorder="1">
      <alignment vertical="center"/>
    </xf>
    <xf numFmtId="0" fontId="25" fillId="10" borderId="27" xfId="3" applyFont="1" applyFill="1" applyBorder="1" applyAlignment="1" applyProtection="1">
      <alignment horizontal="center" vertical="center" wrapText="1"/>
      <protection hidden="1"/>
    </xf>
    <xf numFmtId="0" fontId="28" fillId="11" borderId="21" xfId="3" applyFont="1" applyFill="1" applyBorder="1" applyAlignment="1" applyProtection="1">
      <alignment horizontal="center" vertical="center"/>
      <protection hidden="1"/>
    </xf>
    <xf numFmtId="0" fontId="28" fillId="11" borderId="22" xfId="3" applyFont="1" applyFill="1" applyBorder="1" applyAlignment="1" applyProtection="1">
      <alignment horizontal="center" vertical="center"/>
      <protection hidden="1"/>
    </xf>
    <xf numFmtId="0" fontId="25" fillId="10" borderId="22" xfId="3" applyFont="1" applyFill="1" applyBorder="1" applyAlignment="1">
      <alignment horizontal="center" vertical="center" wrapText="1"/>
    </xf>
    <xf numFmtId="0" fontId="25" fillId="10" borderId="0" xfId="3" applyFont="1" applyFill="1" applyAlignment="1">
      <alignment horizontal="center" vertical="center" wrapText="1"/>
    </xf>
    <xf numFmtId="0" fontId="25" fillId="7" borderId="88" xfId="3" applyFont="1" applyFill="1" applyBorder="1" applyAlignment="1" applyProtection="1">
      <alignment horizontal="center" vertical="center"/>
      <protection hidden="1"/>
    </xf>
    <xf numFmtId="0" fontId="25" fillId="7" borderId="89" xfId="3" applyFont="1" applyFill="1" applyBorder="1" applyAlignment="1" applyProtection="1">
      <alignment horizontal="center" vertical="center"/>
      <protection hidden="1"/>
    </xf>
    <xf numFmtId="0" fontId="25" fillId="7" borderId="90" xfId="3" applyFont="1" applyFill="1" applyBorder="1" applyAlignment="1" applyProtection="1">
      <alignment horizontal="center" vertical="center"/>
      <protection hidden="1"/>
    </xf>
    <xf numFmtId="0" fontId="25" fillId="10" borderId="28" xfId="3" applyFont="1" applyFill="1" applyBorder="1" applyAlignment="1" applyProtection="1">
      <alignment horizontal="center" vertical="center"/>
      <protection hidden="1"/>
    </xf>
    <xf numFmtId="0" fontId="25" fillId="10" borderId="0" xfId="3" applyFont="1" applyFill="1" applyAlignment="1" applyProtection="1">
      <alignment horizontal="center" vertical="center"/>
      <protection hidden="1"/>
    </xf>
    <xf numFmtId="0" fontId="25" fillId="10" borderId="36" xfId="3" applyFont="1" applyFill="1" applyBorder="1" applyAlignment="1" applyProtection="1">
      <alignment horizontal="center" vertical="center"/>
      <protection hidden="1"/>
    </xf>
    <xf numFmtId="0" fontId="25" fillId="10" borderId="59" xfId="3" applyFont="1" applyFill="1" applyBorder="1" applyAlignment="1" applyProtection="1">
      <alignment horizontal="center" vertical="center" wrapText="1"/>
      <protection hidden="1"/>
    </xf>
    <xf numFmtId="0" fontId="25" fillId="10" borderId="0" xfId="3" applyFont="1" applyFill="1" applyAlignment="1" applyProtection="1">
      <alignment horizontal="center" vertical="center" wrapText="1"/>
      <protection hidden="1"/>
    </xf>
    <xf numFmtId="0" fontId="25" fillId="10" borderId="61" xfId="3" applyFont="1" applyFill="1" applyBorder="1" applyAlignment="1" applyProtection="1">
      <alignment horizontal="center" vertical="center" wrapText="1"/>
      <protection hidden="1"/>
    </xf>
    <xf numFmtId="0" fontId="0" fillId="7" borderId="11" xfId="0" applyFill="1" applyBorder="1" applyAlignment="1" applyProtection="1">
      <alignment horizontal="center" vertical="center"/>
      <protection hidden="1"/>
    </xf>
    <xf numFmtId="0" fontId="0" fillId="7" borderId="12" xfId="0" applyFill="1" applyBorder="1" applyAlignment="1" applyProtection="1">
      <alignment horizontal="center" vertical="center"/>
      <protection hidden="1"/>
    </xf>
    <xf numFmtId="0" fontId="0" fillId="5" borderId="129" xfId="0" applyFill="1" applyBorder="1" applyAlignment="1" applyProtection="1">
      <alignment horizontal="center" vertical="center" wrapText="1"/>
      <protection hidden="1"/>
    </xf>
    <xf numFmtId="0" fontId="0" fillId="5" borderId="62" xfId="0" applyFill="1" applyBorder="1" applyAlignment="1" applyProtection="1">
      <alignment horizontal="center" vertical="center" wrapText="1"/>
      <protection hidden="1"/>
    </xf>
    <xf numFmtId="0" fontId="0" fillId="5" borderId="130" xfId="0" applyFill="1" applyBorder="1" applyAlignment="1" applyProtection="1">
      <alignment horizontal="center" vertical="center" wrapText="1"/>
      <protection hidden="1"/>
    </xf>
    <xf numFmtId="0" fontId="0" fillId="5" borderId="131" xfId="0" applyFill="1" applyBorder="1" applyAlignment="1" applyProtection="1">
      <alignment horizontal="center" vertical="center" wrapText="1"/>
      <protection hidden="1"/>
    </xf>
    <xf numFmtId="0" fontId="0" fillId="5" borderId="70" xfId="0" applyFill="1" applyBorder="1" applyAlignment="1" applyProtection="1">
      <alignment horizontal="center" vertical="center" wrapText="1"/>
      <protection hidden="1"/>
    </xf>
    <xf numFmtId="0" fontId="0" fillId="5" borderId="79" xfId="0" applyFill="1" applyBorder="1" applyAlignment="1" applyProtection="1">
      <alignment horizontal="center" vertical="center" wrapText="1"/>
      <protection hidden="1"/>
    </xf>
    <xf numFmtId="0" fontId="0" fillId="5" borderId="126" xfId="0" applyFill="1" applyBorder="1" applyAlignment="1" applyProtection="1">
      <alignment horizontal="center" vertical="center" wrapText="1"/>
      <protection hidden="1"/>
    </xf>
    <xf numFmtId="0" fontId="0" fillId="5" borderId="127" xfId="0" applyFill="1" applyBorder="1" applyAlignment="1" applyProtection="1">
      <alignment horizontal="center" vertical="center" wrapText="1"/>
      <protection hidden="1"/>
    </xf>
    <xf numFmtId="0" fontId="0" fillId="21" borderId="126" xfId="0" applyFill="1" applyBorder="1" applyAlignment="1" applyProtection="1">
      <alignment horizontal="center" vertical="center" wrapText="1"/>
      <protection hidden="1"/>
    </xf>
    <xf numFmtId="0" fontId="0" fillId="21" borderId="62" xfId="0" applyFill="1" applyBorder="1" applyAlignment="1" applyProtection="1">
      <alignment horizontal="center" vertical="center" wrapText="1"/>
      <protection hidden="1"/>
    </xf>
    <xf numFmtId="0" fontId="0" fillId="21" borderId="17" xfId="0" applyFill="1" applyBorder="1" applyAlignment="1" applyProtection="1">
      <alignment horizontal="center" vertical="center" wrapText="1"/>
      <protection hidden="1"/>
    </xf>
    <xf numFmtId="0" fontId="0" fillId="21" borderId="127" xfId="0" applyFill="1" applyBorder="1" applyAlignment="1" applyProtection="1">
      <alignment horizontal="center" vertical="center" wrapText="1"/>
      <protection hidden="1"/>
    </xf>
    <xf numFmtId="0" fontId="0" fillId="21" borderId="70" xfId="0" applyFill="1" applyBorder="1" applyAlignment="1" applyProtection="1">
      <alignment horizontal="center" vertical="center" wrapText="1"/>
      <protection hidden="1"/>
    </xf>
    <xf numFmtId="0" fontId="0" fillId="21" borderId="128" xfId="0" applyFill="1" applyBorder="1" applyAlignment="1" applyProtection="1">
      <alignment horizontal="center" vertical="center" wrapText="1"/>
      <protection hidden="1"/>
    </xf>
    <xf numFmtId="0" fontId="22" fillId="0" borderId="21" xfId="3" applyFont="1" applyBorder="1" applyAlignment="1" applyProtection="1">
      <alignment horizontal="center" vertical="center"/>
      <protection hidden="1"/>
    </xf>
    <xf numFmtId="0" fontId="22" fillId="0" borderId="22" xfId="3" applyFont="1" applyBorder="1" applyAlignment="1" applyProtection="1">
      <alignment horizontal="center" vertical="center"/>
      <protection hidden="1"/>
    </xf>
    <xf numFmtId="0" fontId="22" fillId="0" borderId="28" xfId="3" applyFont="1" applyBorder="1" applyAlignment="1" applyProtection="1">
      <alignment horizontal="center" vertical="center"/>
      <protection hidden="1"/>
    </xf>
    <xf numFmtId="0" fontId="22" fillId="0" borderId="0" xfId="3" applyFont="1" applyAlignment="1" applyProtection="1">
      <alignment horizontal="center" vertical="center"/>
      <protection hidden="1"/>
    </xf>
    <xf numFmtId="0" fontId="22" fillId="0" borderId="127" xfId="3" applyFont="1" applyBorder="1" applyAlignment="1" applyProtection="1">
      <alignment horizontal="center" vertical="center"/>
      <protection hidden="1"/>
    </xf>
    <xf numFmtId="0" fontId="22" fillId="0" borderId="70" xfId="3" applyFont="1" applyBorder="1" applyAlignment="1" applyProtection="1">
      <alignment horizontal="center" vertical="center"/>
      <protection hidden="1"/>
    </xf>
    <xf numFmtId="0" fontId="22" fillId="15" borderId="18" xfId="3" applyFont="1" applyFill="1" applyBorder="1" applyAlignment="1" applyProtection="1">
      <alignment horizontal="center" vertical="center"/>
      <protection hidden="1"/>
    </xf>
    <xf numFmtId="0" fontId="22" fillId="15" borderId="19" xfId="3" applyFont="1" applyFill="1" applyBorder="1" applyAlignment="1" applyProtection="1">
      <alignment horizontal="center" vertical="center"/>
      <protection hidden="1"/>
    </xf>
    <xf numFmtId="0" fontId="22" fillId="0" borderId="85" xfId="3" applyFont="1" applyBorder="1" applyAlignment="1" applyProtection="1">
      <alignment horizontal="center" vertical="center"/>
      <protection hidden="1"/>
    </xf>
    <xf numFmtId="0" fontId="22" fillId="0" borderId="61" xfId="3" applyFont="1" applyBorder="1" applyAlignment="1" applyProtection="1">
      <alignment horizontal="center" vertical="center"/>
      <protection hidden="1"/>
    </xf>
    <xf numFmtId="0" fontId="22" fillId="0" borderId="79" xfId="3" applyFont="1" applyBorder="1" applyAlignment="1" applyProtection="1">
      <alignment horizontal="center" vertical="center"/>
      <protection hidden="1"/>
    </xf>
    <xf numFmtId="0" fontId="21" fillId="17" borderId="111" xfId="3" applyFont="1" applyFill="1" applyBorder="1" applyAlignment="1" applyProtection="1">
      <alignment horizontal="center" vertical="center" wrapText="1"/>
      <protection hidden="1"/>
    </xf>
    <xf numFmtId="0" fontId="21" fillId="17" borderId="2" xfId="3" applyFont="1" applyFill="1" applyBorder="1" applyAlignment="1" applyProtection="1">
      <alignment horizontal="center" vertical="center" wrapText="1"/>
      <protection hidden="1"/>
    </xf>
    <xf numFmtId="0" fontId="22" fillId="0" borderId="20" xfId="3" applyFont="1" applyBorder="1" applyAlignment="1" applyProtection="1">
      <alignment horizontal="center" vertical="center"/>
      <protection hidden="1"/>
    </xf>
    <xf numFmtId="0" fontId="22" fillId="0" borderId="114" xfId="3" applyFont="1" applyBorder="1" applyAlignment="1" applyProtection="1">
      <alignment horizontal="center" vertical="center"/>
      <protection hidden="1"/>
    </xf>
    <xf numFmtId="0" fontId="22" fillId="0" borderId="2" xfId="3" applyFont="1" applyBorder="1" applyAlignment="1" applyProtection="1">
      <alignment horizontal="center" vertical="center"/>
      <protection hidden="1"/>
    </xf>
    <xf numFmtId="0" fontId="21" fillId="17" borderId="129" xfId="3" applyFont="1" applyFill="1" applyBorder="1" applyAlignment="1" applyProtection="1">
      <alignment horizontal="center" vertical="center" wrapText="1"/>
      <protection hidden="1"/>
    </xf>
    <xf numFmtId="0" fontId="21" fillId="17" borderId="131" xfId="3" applyFont="1" applyFill="1" applyBorder="1" applyAlignment="1" applyProtection="1">
      <alignment horizontal="center" vertical="center" wrapText="1"/>
      <protection hidden="1"/>
    </xf>
    <xf numFmtId="0" fontId="22" fillId="15" borderId="80" xfId="3" applyFont="1" applyFill="1" applyBorder="1" applyAlignment="1" applyProtection="1">
      <alignment horizontal="center" vertical="center"/>
      <protection hidden="1"/>
    </xf>
  </cellXfs>
  <cellStyles count="4">
    <cellStyle name="パーセント" xfId="2" builtinId="5"/>
    <cellStyle name="桁区切り" xfId="1" builtinId="6"/>
    <cellStyle name="標準" xfId="0" builtinId="0"/>
    <cellStyle name="標準 4" xfId="3" xr:uid="{F95410B3-FAAF-47AB-837A-2AB990583CF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EEB500"/>
      <color rgb="FFFFCE33"/>
      <color rgb="FFFFFF99"/>
      <color rgb="FFC993FF"/>
      <color rgb="FFFFCCFF"/>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22825;&#31354;&#29575;&#20182;!A33"/><Relationship Id="rId2" Type="http://schemas.openxmlformats.org/officeDocument/2006/relationships/hyperlink" Target="#&#27083;&#36896;&#23529;&#26619;&#26009;!A34"/><Relationship Id="rId1" Type="http://schemas.openxmlformats.org/officeDocument/2006/relationships/hyperlink" Target="#&#22522;&#26412;&#25163;&#25968;&#26009;!A45"/><Relationship Id="rId4" Type="http://schemas.openxmlformats.org/officeDocument/2006/relationships/hyperlink" Target="#&#20013;&#38291;&#12539;&#23436;&#20102;&#26908;&#26619;!A38"/></Relationships>
</file>

<file path=xl/drawings/_rels/drawing2.xml.rels><?xml version="1.0" encoding="UTF-8" standalone="yes"?>
<Relationships xmlns="http://schemas.openxmlformats.org/package/2006/relationships"><Relationship Id="rId1" Type="http://schemas.openxmlformats.org/officeDocument/2006/relationships/hyperlink" Target="#&#31639;&#23450;&#34920;!A1"/></Relationships>
</file>

<file path=xl/drawings/_rels/drawing3.xml.rels><?xml version="1.0" encoding="UTF-8" standalone="yes"?>
<Relationships xmlns="http://schemas.openxmlformats.org/package/2006/relationships"><Relationship Id="rId1" Type="http://schemas.openxmlformats.org/officeDocument/2006/relationships/hyperlink" Target="#&#31639;&#23450;&#34920;!A1"/></Relationships>
</file>

<file path=xl/drawings/_rels/drawing4.xml.rels><?xml version="1.0" encoding="UTF-8" standalone="yes"?>
<Relationships xmlns="http://schemas.openxmlformats.org/package/2006/relationships"><Relationship Id="rId1" Type="http://schemas.openxmlformats.org/officeDocument/2006/relationships/hyperlink" Target="#&#31639;&#23450;&#34920;!A1"/></Relationships>
</file>

<file path=xl/drawings/_rels/drawing5.xml.rels><?xml version="1.0" encoding="UTF-8" standalone="yes"?>
<Relationships xmlns="http://schemas.openxmlformats.org/package/2006/relationships"><Relationship Id="rId1" Type="http://schemas.openxmlformats.org/officeDocument/2006/relationships/hyperlink" Target="#&#31639;&#23450;&#34920;!A1"/></Relationships>
</file>

<file path=xl/drawings/drawing1.xml><?xml version="1.0" encoding="utf-8"?>
<xdr:wsDr xmlns:xdr="http://schemas.openxmlformats.org/drawingml/2006/spreadsheetDrawing" xmlns:a="http://schemas.openxmlformats.org/drawingml/2006/main">
  <xdr:twoCellAnchor>
    <xdr:from>
      <xdr:col>10</xdr:col>
      <xdr:colOff>499267</xdr:colOff>
      <xdr:row>9</xdr:row>
      <xdr:rowOff>226218</xdr:rowOff>
    </xdr:from>
    <xdr:to>
      <xdr:col>11</xdr:col>
      <xdr:colOff>372267</xdr:colOff>
      <xdr:row>11</xdr:row>
      <xdr:rowOff>74612</xdr:rowOff>
    </xdr:to>
    <xdr:sp macro="" textlink="">
      <xdr:nvSpPr>
        <xdr:cNvPr id="2" name="四角形: 角を丸くする 1">
          <a:hlinkClick xmlns:r="http://schemas.openxmlformats.org/officeDocument/2006/relationships" r:id="rId1" tooltip="基本手数料"/>
          <a:extLst>
            <a:ext uri="{FF2B5EF4-FFF2-40B4-BE49-F238E27FC236}">
              <a16:creationId xmlns:a16="http://schemas.microsoft.com/office/drawing/2014/main" id="{00000000-0008-0000-0000-000002000000}"/>
            </a:ext>
          </a:extLst>
        </xdr:cNvPr>
        <xdr:cNvSpPr/>
      </xdr:nvSpPr>
      <xdr:spPr>
        <a:xfrm>
          <a:off x="8345486" y="2512218"/>
          <a:ext cx="718344" cy="360363"/>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内　訳</a:t>
          </a:r>
        </a:p>
      </xdr:txBody>
    </xdr:sp>
    <xdr:clientData/>
  </xdr:twoCellAnchor>
  <xdr:twoCellAnchor>
    <xdr:from>
      <xdr:col>10</xdr:col>
      <xdr:colOff>554037</xdr:colOff>
      <xdr:row>15</xdr:row>
      <xdr:rowOff>9525</xdr:rowOff>
    </xdr:from>
    <xdr:to>
      <xdr:col>11</xdr:col>
      <xdr:colOff>407987</xdr:colOff>
      <xdr:row>16</xdr:row>
      <xdr:rowOff>76199</xdr:rowOff>
    </xdr:to>
    <xdr:sp macro="" textlink="">
      <xdr:nvSpPr>
        <xdr:cNvPr id="4" name="四角形: 角を丸くする 3">
          <a:hlinkClick xmlns:r="http://schemas.openxmlformats.org/officeDocument/2006/relationships" r:id="rId2" tooltip="構造審査料"/>
          <a:extLst>
            <a:ext uri="{FF2B5EF4-FFF2-40B4-BE49-F238E27FC236}">
              <a16:creationId xmlns:a16="http://schemas.microsoft.com/office/drawing/2014/main" id="{EF169461-D2DB-433B-AF5E-34C24F886DE6}"/>
            </a:ext>
          </a:extLst>
        </xdr:cNvPr>
        <xdr:cNvSpPr/>
      </xdr:nvSpPr>
      <xdr:spPr>
        <a:xfrm>
          <a:off x="8400256" y="4069556"/>
          <a:ext cx="699294" cy="31670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内　訳</a:t>
          </a:r>
        </a:p>
      </xdr:txBody>
    </xdr:sp>
    <xdr:clientData/>
  </xdr:twoCellAnchor>
  <xdr:twoCellAnchor>
    <xdr:from>
      <xdr:col>10</xdr:col>
      <xdr:colOff>529431</xdr:colOff>
      <xdr:row>25</xdr:row>
      <xdr:rowOff>90486</xdr:rowOff>
    </xdr:from>
    <xdr:to>
      <xdr:col>11</xdr:col>
      <xdr:colOff>402431</xdr:colOff>
      <xdr:row>27</xdr:row>
      <xdr:rowOff>42301</xdr:rowOff>
    </xdr:to>
    <xdr:sp macro="" textlink="">
      <xdr:nvSpPr>
        <xdr:cNvPr id="5" name="四角形: 角を丸くする 4">
          <a:hlinkClick xmlns:r="http://schemas.openxmlformats.org/officeDocument/2006/relationships" r:id="rId3" tooltip="天空率ほか"/>
          <a:extLst>
            <a:ext uri="{FF2B5EF4-FFF2-40B4-BE49-F238E27FC236}">
              <a16:creationId xmlns:a16="http://schemas.microsoft.com/office/drawing/2014/main" id="{ACB750A4-431C-4303-8C43-E46044506D0F}"/>
            </a:ext>
          </a:extLst>
        </xdr:cNvPr>
        <xdr:cNvSpPr/>
      </xdr:nvSpPr>
      <xdr:spPr>
        <a:xfrm>
          <a:off x="8375650" y="6305549"/>
          <a:ext cx="718344" cy="33281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内　訳</a:t>
          </a:r>
        </a:p>
      </xdr:txBody>
    </xdr:sp>
    <xdr:clientData/>
  </xdr:twoCellAnchor>
  <xdr:twoCellAnchor>
    <xdr:from>
      <xdr:col>10</xdr:col>
      <xdr:colOff>178593</xdr:colOff>
      <xdr:row>20</xdr:row>
      <xdr:rowOff>69850</xdr:rowOff>
    </xdr:from>
    <xdr:to>
      <xdr:col>10</xdr:col>
      <xdr:colOff>368300</xdr:colOff>
      <xdr:row>32</xdr:row>
      <xdr:rowOff>190499</xdr:rowOff>
    </xdr:to>
    <xdr:sp macro="" textlink="">
      <xdr:nvSpPr>
        <xdr:cNvPr id="3" name="右中かっこ 2">
          <a:extLst>
            <a:ext uri="{FF2B5EF4-FFF2-40B4-BE49-F238E27FC236}">
              <a16:creationId xmlns:a16="http://schemas.microsoft.com/office/drawing/2014/main" id="{092765CD-E251-BAC5-D7E4-245A03300731}"/>
            </a:ext>
          </a:extLst>
        </xdr:cNvPr>
        <xdr:cNvSpPr/>
      </xdr:nvSpPr>
      <xdr:spPr>
        <a:xfrm>
          <a:off x="8024812" y="5260975"/>
          <a:ext cx="189707" cy="2430462"/>
        </a:xfrm>
        <a:prstGeom prst="rightBrace">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481153</xdr:colOff>
      <xdr:row>48</xdr:row>
      <xdr:rowOff>309562</xdr:rowOff>
    </xdr:from>
    <xdr:to>
      <xdr:col>11</xdr:col>
      <xdr:colOff>354153</xdr:colOff>
      <xdr:row>50</xdr:row>
      <xdr:rowOff>220289</xdr:rowOff>
    </xdr:to>
    <xdr:sp macro="" textlink="">
      <xdr:nvSpPr>
        <xdr:cNvPr id="6" name="四角形: 角を丸くする 5">
          <a:hlinkClick xmlns:r="http://schemas.openxmlformats.org/officeDocument/2006/relationships" r:id="rId4" tooltip="中間・完了検査"/>
          <a:extLst>
            <a:ext uri="{FF2B5EF4-FFF2-40B4-BE49-F238E27FC236}">
              <a16:creationId xmlns:a16="http://schemas.microsoft.com/office/drawing/2014/main" id="{4ADF15D5-85F4-48C1-AEF5-73299E476EAC}"/>
            </a:ext>
          </a:extLst>
        </xdr:cNvPr>
        <xdr:cNvSpPr/>
      </xdr:nvSpPr>
      <xdr:spPr>
        <a:xfrm>
          <a:off x="8327372" y="11299031"/>
          <a:ext cx="718344" cy="351258"/>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内　訳</a:t>
          </a:r>
        </a:p>
      </xdr:txBody>
    </xdr:sp>
    <xdr:clientData/>
  </xdr:twoCellAnchor>
  <xdr:twoCellAnchor>
    <xdr:from>
      <xdr:col>10</xdr:col>
      <xdr:colOff>71439</xdr:colOff>
      <xdr:row>41</xdr:row>
      <xdr:rowOff>50708</xdr:rowOff>
    </xdr:from>
    <xdr:to>
      <xdr:col>10</xdr:col>
      <xdr:colOff>300039</xdr:colOff>
      <xdr:row>60</xdr:row>
      <xdr:rowOff>214313</xdr:rowOff>
    </xdr:to>
    <xdr:sp macro="" textlink="">
      <xdr:nvSpPr>
        <xdr:cNvPr id="7" name="右中かっこ 6">
          <a:extLst>
            <a:ext uri="{FF2B5EF4-FFF2-40B4-BE49-F238E27FC236}">
              <a16:creationId xmlns:a16="http://schemas.microsoft.com/office/drawing/2014/main" id="{88F0E8AB-9695-433A-B0F2-EF6D5869E82F}"/>
            </a:ext>
          </a:extLst>
        </xdr:cNvPr>
        <xdr:cNvSpPr/>
      </xdr:nvSpPr>
      <xdr:spPr>
        <a:xfrm>
          <a:off x="7917658" y="9480458"/>
          <a:ext cx="228600" cy="3985511"/>
        </a:xfrm>
        <a:prstGeom prst="rightBrace">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190500</xdr:colOff>
      <xdr:row>13</xdr:row>
      <xdr:rowOff>28576</xdr:rowOff>
    </xdr:from>
    <xdr:to>
      <xdr:col>10</xdr:col>
      <xdr:colOff>349250</xdr:colOff>
      <xdr:row>18</xdr:row>
      <xdr:rowOff>1</xdr:rowOff>
    </xdr:to>
    <xdr:sp macro="" textlink="">
      <xdr:nvSpPr>
        <xdr:cNvPr id="9" name="右中かっこ 8">
          <a:extLst>
            <a:ext uri="{FF2B5EF4-FFF2-40B4-BE49-F238E27FC236}">
              <a16:creationId xmlns:a16="http://schemas.microsoft.com/office/drawing/2014/main" id="{3F4E3111-B278-49A1-8290-D3A79501E8DB}"/>
            </a:ext>
          </a:extLst>
        </xdr:cNvPr>
        <xdr:cNvSpPr/>
      </xdr:nvSpPr>
      <xdr:spPr>
        <a:xfrm>
          <a:off x="8086725" y="1590676"/>
          <a:ext cx="158750" cy="1219200"/>
        </a:xfrm>
        <a:prstGeom prst="rightBrace">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250032</xdr:colOff>
      <xdr:row>77</xdr:row>
      <xdr:rowOff>166686</xdr:rowOff>
    </xdr:from>
    <xdr:to>
      <xdr:col>11</xdr:col>
      <xdr:colOff>123032</xdr:colOff>
      <xdr:row>79</xdr:row>
      <xdr:rowOff>135870</xdr:rowOff>
    </xdr:to>
    <xdr:sp macro="" textlink="">
      <xdr:nvSpPr>
        <xdr:cNvPr id="8" name="四角形: 角を丸くする 7">
          <a:hlinkClick xmlns:r="http://schemas.openxmlformats.org/officeDocument/2006/relationships" r:id="rId4" tooltip="中間・完了検査"/>
          <a:extLst>
            <a:ext uri="{FF2B5EF4-FFF2-40B4-BE49-F238E27FC236}">
              <a16:creationId xmlns:a16="http://schemas.microsoft.com/office/drawing/2014/main" id="{B823204D-9CCB-4BAC-8030-4AB3C66A224A}"/>
            </a:ext>
          </a:extLst>
        </xdr:cNvPr>
        <xdr:cNvSpPr/>
      </xdr:nvSpPr>
      <xdr:spPr>
        <a:xfrm>
          <a:off x="8096251" y="17776030"/>
          <a:ext cx="718344" cy="35018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内　訳</a:t>
          </a:r>
        </a:p>
      </xdr:txBody>
    </xdr:sp>
    <xdr:clientData/>
  </xdr:twoCellAnchor>
  <xdr:twoCellAnchor>
    <xdr:from>
      <xdr:col>10</xdr:col>
      <xdr:colOff>297657</xdr:colOff>
      <xdr:row>102</xdr:row>
      <xdr:rowOff>226218</xdr:rowOff>
    </xdr:from>
    <xdr:to>
      <xdr:col>11</xdr:col>
      <xdr:colOff>170657</xdr:colOff>
      <xdr:row>104</xdr:row>
      <xdr:rowOff>64432</xdr:rowOff>
    </xdr:to>
    <xdr:sp macro="" textlink="">
      <xdr:nvSpPr>
        <xdr:cNvPr id="10" name="四角形: 角を丸くする 9">
          <a:hlinkClick xmlns:r="http://schemas.openxmlformats.org/officeDocument/2006/relationships" r:id="rId4" tooltip="中間・完了検査"/>
          <a:extLst>
            <a:ext uri="{FF2B5EF4-FFF2-40B4-BE49-F238E27FC236}">
              <a16:creationId xmlns:a16="http://schemas.microsoft.com/office/drawing/2014/main" id="{AEA1356F-C7EB-49B7-A760-5EC352EF29C7}"/>
            </a:ext>
          </a:extLst>
        </xdr:cNvPr>
        <xdr:cNvSpPr/>
      </xdr:nvSpPr>
      <xdr:spPr>
        <a:xfrm>
          <a:off x="8143876" y="23455312"/>
          <a:ext cx="718344" cy="350183"/>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内　訳</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190500</xdr:colOff>
      <xdr:row>40</xdr:row>
      <xdr:rowOff>152400</xdr:rowOff>
    </xdr:from>
    <xdr:to>
      <xdr:col>21</xdr:col>
      <xdr:colOff>74748</xdr:colOff>
      <xdr:row>42</xdr:row>
      <xdr:rowOff>227695</xdr:rowOff>
    </xdr:to>
    <xdr:sp macro="" textlink="">
      <xdr:nvSpPr>
        <xdr:cNvPr id="4" name="楕円 3">
          <a:hlinkClick xmlns:r="http://schemas.openxmlformats.org/officeDocument/2006/relationships" r:id="rId1" tooltip="算定表"/>
          <a:extLst>
            <a:ext uri="{FF2B5EF4-FFF2-40B4-BE49-F238E27FC236}">
              <a16:creationId xmlns:a16="http://schemas.microsoft.com/office/drawing/2014/main" id="{CF09D822-0E04-4EAA-A176-DBDEB07D139C}"/>
            </a:ext>
          </a:extLst>
        </xdr:cNvPr>
        <xdr:cNvSpPr/>
      </xdr:nvSpPr>
      <xdr:spPr>
        <a:xfrm>
          <a:off x="4206240" y="9220200"/>
          <a:ext cx="829128" cy="532495"/>
        </a:xfrm>
        <a:prstGeom prst="ellipse">
          <a:avLst/>
        </a:prstGeom>
        <a:ln cmpd="thickThin">
          <a:gradFill flip="none" rotWithShape="1">
            <a:gsLst>
              <a:gs pos="23000">
                <a:schemeClr val="accent5">
                  <a:lumMod val="5000"/>
                  <a:lumOff val="95000"/>
                </a:schemeClr>
              </a:gs>
              <a:gs pos="74000">
                <a:schemeClr val="accent5">
                  <a:lumMod val="45000"/>
                  <a:lumOff val="55000"/>
                </a:schemeClr>
              </a:gs>
              <a:gs pos="50000">
                <a:schemeClr val="accent5">
                  <a:lumMod val="45000"/>
                  <a:lumOff val="55000"/>
                </a:schemeClr>
              </a:gs>
              <a:gs pos="100000">
                <a:schemeClr val="accent5">
                  <a:lumMod val="30000"/>
                  <a:lumOff val="70000"/>
                </a:schemeClr>
              </a:gs>
            </a:gsLst>
            <a:path path="circle">
              <a:fillToRect l="50000" t="50000" r="50000" b="50000"/>
            </a:path>
            <a:tileRect/>
          </a:gradFill>
          <a:miter lim="800000"/>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44</xdr:col>
      <xdr:colOff>158750</xdr:colOff>
      <xdr:row>30</xdr:row>
      <xdr:rowOff>44450</xdr:rowOff>
    </xdr:from>
    <xdr:to>
      <xdr:col>47</xdr:col>
      <xdr:colOff>190500</xdr:colOff>
      <xdr:row>32</xdr:row>
      <xdr:rowOff>69850</xdr:rowOff>
    </xdr:to>
    <xdr:sp macro="" textlink="">
      <xdr:nvSpPr>
        <xdr:cNvPr id="3" name="楕円 2">
          <a:hlinkClick xmlns:r="http://schemas.openxmlformats.org/officeDocument/2006/relationships" r:id="rId1" tooltip="算定表"/>
          <a:extLst>
            <a:ext uri="{FF2B5EF4-FFF2-40B4-BE49-F238E27FC236}">
              <a16:creationId xmlns:a16="http://schemas.microsoft.com/office/drawing/2014/main" id="{4F881468-1FED-461D-B9A3-BF1E712C87C0}"/>
            </a:ext>
          </a:extLst>
        </xdr:cNvPr>
        <xdr:cNvSpPr/>
      </xdr:nvSpPr>
      <xdr:spPr>
        <a:xfrm>
          <a:off x="10496550" y="7029450"/>
          <a:ext cx="736600" cy="48260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12700</xdr:colOff>
      <xdr:row>29</xdr:row>
      <xdr:rowOff>184150</xdr:rowOff>
    </xdr:from>
    <xdr:to>
      <xdr:col>29</xdr:col>
      <xdr:colOff>44450</xdr:colOff>
      <xdr:row>31</xdr:row>
      <xdr:rowOff>182880</xdr:rowOff>
    </xdr:to>
    <xdr:sp macro="" textlink="">
      <xdr:nvSpPr>
        <xdr:cNvPr id="2" name="楕円 1">
          <a:hlinkClick xmlns:r="http://schemas.openxmlformats.org/officeDocument/2006/relationships" r:id="rId1" tooltip="算定表"/>
          <a:extLst>
            <a:ext uri="{FF2B5EF4-FFF2-40B4-BE49-F238E27FC236}">
              <a16:creationId xmlns:a16="http://schemas.microsoft.com/office/drawing/2014/main" id="{F36C55E2-E3CB-4619-8EF4-D15ADABDF1CC}"/>
            </a:ext>
          </a:extLst>
        </xdr:cNvPr>
        <xdr:cNvSpPr/>
      </xdr:nvSpPr>
      <xdr:spPr>
        <a:xfrm>
          <a:off x="6154420" y="7209790"/>
          <a:ext cx="740410" cy="45593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38100</xdr:colOff>
      <xdr:row>31</xdr:row>
      <xdr:rowOff>133350</xdr:rowOff>
    </xdr:from>
    <xdr:to>
      <xdr:col>29</xdr:col>
      <xdr:colOff>6350</xdr:colOff>
      <xdr:row>33</xdr:row>
      <xdr:rowOff>137160</xdr:rowOff>
    </xdr:to>
    <xdr:sp macro="" textlink="">
      <xdr:nvSpPr>
        <xdr:cNvPr id="3" name="楕円 2">
          <a:hlinkClick xmlns:r="http://schemas.openxmlformats.org/officeDocument/2006/relationships" r:id="rId1" tooltip="算定表"/>
          <a:extLst>
            <a:ext uri="{FF2B5EF4-FFF2-40B4-BE49-F238E27FC236}">
              <a16:creationId xmlns:a16="http://schemas.microsoft.com/office/drawing/2014/main" id="{6A2B5321-DBD4-417E-87F0-A00C6E4C79A3}"/>
            </a:ext>
          </a:extLst>
        </xdr:cNvPr>
        <xdr:cNvSpPr/>
      </xdr:nvSpPr>
      <xdr:spPr>
        <a:xfrm>
          <a:off x="6179820" y="7730490"/>
          <a:ext cx="676910" cy="46101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戻る</a:t>
          </a:r>
        </a:p>
      </xdr:txBody>
    </xdr:sp>
    <xdr:clientData/>
  </xdr:twoCellAnchor>
  <xdr:twoCellAnchor>
    <xdr:from>
      <xdr:col>60</xdr:col>
      <xdr:colOff>535780</xdr:colOff>
      <xdr:row>48</xdr:row>
      <xdr:rowOff>27146</xdr:rowOff>
    </xdr:from>
    <xdr:to>
      <xdr:col>61</xdr:col>
      <xdr:colOff>540226</xdr:colOff>
      <xdr:row>50</xdr:row>
      <xdr:rowOff>30956</xdr:rowOff>
    </xdr:to>
    <xdr:sp macro="" textlink="">
      <xdr:nvSpPr>
        <xdr:cNvPr id="2" name="楕円 1">
          <a:hlinkClick xmlns:r="http://schemas.openxmlformats.org/officeDocument/2006/relationships" r:id="rId1" tooltip="算定表"/>
          <a:extLst>
            <a:ext uri="{FF2B5EF4-FFF2-40B4-BE49-F238E27FC236}">
              <a16:creationId xmlns:a16="http://schemas.microsoft.com/office/drawing/2014/main" id="{F33E924F-58A0-40A4-A745-05F53E5318B2}"/>
            </a:ext>
          </a:extLst>
        </xdr:cNvPr>
        <xdr:cNvSpPr/>
      </xdr:nvSpPr>
      <xdr:spPr>
        <a:xfrm>
          <a:off x="16382999" y="12052459"/>
          <a:ext cx="683102" cy="48006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戻る</a:t>
          </a:r>
        </a:p>
      </xdr:txBody>
    </xdr:sp>
    <xdr:clientData/>
  </xdr:twoCellAnchor>
  <xdr:twoCellAnchor>
    <xdr:from>
      <xdr:col>60</xdr:col>
      <xdr:colOff>190499</xdr:colOff>
      <xdr:row>55</xdr:row>
      <xdr:rowOff>95251</xdr:rowOff>
    </xdr:from>
    <xdr:to>
      <xdr:col>61</xdr:col>
      <xdr:colOff>178592</xdr:colOff>
      <xdr:row>57</xdr:row>
      <xdr:rowOff>83345</xdr:rowOff>
    </xdr:to>
    <xdr:sp macro="" textlink="">
      <xdr:nvSpPr>
        <xdr:cNvPr id="5" name="楕円 4">
          <a:hlinkClick xmlns:r="http://schemas.openxmlformats.org/officeDocument/2006/relationships" r:id="rId1" tooltip="算定表"/>
          <a:extLst>
            <a:ext uri="{FF2B5EF4-FFF2-40B4-BE49-F238E27FC236}">
              <a16:creationId xmlns:a16="http://schemas.microsoft.com/office/drawing/2014/main" id="{1CC6385D-0F4B-40CC-81FE-BBA57DE4E39C}"/>
            </a:ext>
          </a:extLst>
        </xdr:cNvPr>
        <xdr:cNvSpPr/>
      </xdr:nvSpPr>
      <xdr:spPr>
        <a:xfrm>
          <a:off x="17025937" y="14585157"/>
          <a:ext cx="666749" cy="464344"/>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戻る</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ackShinsei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MIYANO/Documents/#&#21463;&#20184;&#34920;&#32025;_20220801/&#26412;&#30058;&#29992;_20220801/PackKarisiyou.xlt"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ackShinsei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TART"/>
      <sheetName val="SHEET_NAME_LIST"/>
      <sheetName val="dDATA_item_list"/>
      <sheetName val="dCalculate"/>
      <sheetName val="dTEST"/>
      <sheetName val="DATA"/>
      <sheetName val="dDATA_select"/>
      <sheetName val="DATA_fee_detail"/>
      <sheetName val="dFEE"/>
      <sheetName val="DATA_StructuralCalc"/>
      <sheetName val="dDATA_cst"/>
      <sheetName val="dIMPOSSIBLE"/>
      <sheetName val="dFIRESTATION_info"/>
      <sheetName val="dSTR_OFFICE_info"/>
      <sheetName val="dOFFICE_name"/>
      <sheetName val="dINFOMATION"/>
      <sheetName val="建築物_確認チェックシート"/>
      <sheetName val="昇降機_確認チェックシート"/>
      <sheetName val="工作物_確認チェックシート"/>
      <sheetName val="中間受付_チェックシート"/>
      <sheetName val="中間_処理チェックシート"/>
      <sheetName val="完了受付_チェックシート"/>
      <sheetName val="完了_処理チェックシート"/>
      <sheetName val="第1号_確認引受承諾書"/>
      <sheetName val="建築確認審査表"/>
      <sheetName val="建築確認審査表_県北用"/>
      <sheetName val="建築確認審査表_昇工"/>
      <sheetName val="建築確認審査表_県北用_昇工"/>
      <sheetName val="特殊建築物審査表"/>
      <sheetName val="特殊建築物審査表_県北用)"/>
      <sheetName val="建築確認審査表 (災害公営住宅）"/>
      <sheetName val="建築確認審査票 (みやすまオンライン）"/>
      <sheetName val="建築確認審査票 (みやすまオンライン）FD用"/>
      <sheetName val="中間検査受付表"/>
      <sheetName val="完了検査受付表"/>
      <sheetName val="建築物_交付済証明書"/>
      <sheetName val="昇降機_交付済証明書"/>
      <sheetName val="工作物_交付済証明書"/>
      <sheetName val="道路敷地状況"/>
      <sheetName val="C 補正・追加説明"/>
      <sheetName val="C 補正・追加説明_別紙"/>
      <sheetName val="決定することができない旨の通知書"/>
      <sheetName val="適合しない旨の通知書"/>
      <sheetName val="建築物_確認済証"/>
      <sheetName val="建築物_確認済証_1506"/>
      <sheetName val="昇降機_確認済証"/>
      <sheetName val="昇降機_確認済証_1506"/>
      <sheetName val="工作物_確認済証"/>
      <sheetName val="工作物_確認済証_1506"/>
      <sheetName val="建築物_審査報告書"/>
      <sheetName val="建築物_審査報告書_1506"/>
      <sheetName val="昇降機_審査報告書"/>
      <sheetName val="昇降機_審査報告書_1506"/>
      <sheetName val="工作物_審査報告書"/>
      <sheetName val="工作物_審査報告書_1506"/>
      <sheetName val="建築確認審査結果報告書"/>
      <sheetName val="建築物_中間引受証"/>
      <sheetName val="建築物_中間引受通知書"/>
      <sheetName val="合格証を交付できない旨の通知書"/>
      <sheetName val="建築物_中間合格証"/>
      <sheetName val="建築物_中間合格証_1506"/>
      <sheetName val="建築物_中間報告書"/>
      <sheetName val="建築物_中間報告書 (2)"/>
      <sheetName val="建築物_完了引受証"/>
      <sheetName val="完了引受通知書"/>
      <sheetName val="検査済証を交付できない旨の通知書 B"/>
      <sheetName val="検査済証を交付できない旨の通知書 E"/>
      <sheetName val="検査済証を交付できない旨の通知書 W"/>
      <sheetName val="建築物_完了検査済証"/>
      <sheetName val="建築物_完了検査済証_1506"/>
      <sheetName val="昇降機_完了検査済証"/>
      <sheetName val="昇降機_完了検査済証_1506"/>
      <sheetName val="工作物_完了検査済証"/>
      <sheetName val="工作物_完了検査済証_1506"/>
      <sheetName val="建築物_完了検査報告書"/>
      <sheetName val="建築物_完了検査報告書 (2)"/>
      <sheetName val="昇降機_完了検査報告書"/>
      <sheetName val="昇降機_完了検査報告書 (2)"/>
      <sheetName val="工作物_完了検査報告書"/>
      <sheetName val="工作物_完了検査報告書 (2)"/>
      <sheetName val="消防機関同意依頼(本部)"/>
      <sheetName val="消防機関同意依頼(本部)_2001"/>
      <sheetName val="消防機関同意依頼(県北)"/>
      <sheetName val="消防機関同意依頼(県北)_2001"/>
      <sheetName val="消防通知"/>
      <sheetName val="消防通知_2001"/>
      <sheetName val="設備用消防通知"/>
      <sheetName val="屎尿浄化槽通知"/>
      <sheetName val="ビル管法保健通知"/>
      <sheetName val="請求書"/>
      <sheetName val="請求書2"/>
      <sheetName val="道路照会送信表"/>
      <sheetName val="照会書"/>
      <sheetName val="NoObject"/>
    </sheetNames>
    <sheetDataSet>
      <sheetData sheetId="0" refreshError="1"/>
      <sheetData sheetId="1" refreshError="1"/>
      <sheetData sheetId="2" refreshError="1"/>
      <sheetData sheetId="3" refreshError="1"/>
      <sheetData sheetId="4" refreshError="1"/>
      <sheetData sheetId="5">
        <row r="12">
          <cell r="H12" t="str">
            <v>仙台市青葉区木町通一丁目４番１５号</v>
          </cell>
        </row>
        <row r="21">
          <cell r="H21" t="str">
            <v>MKJC</v>
          </cell>
          <cell r="J21" t="str">
            <v>MKJC</v>
          </cell>
        </row>
        <row r="27">
          <cell r="H27" t="str">
            <v>県北事務所</v>
          </cell>
          <cell r="J27" t="str">
            <v>県北事務所</v>
          </cell>
        </row>
        <row r="28">
          <cell r="J28" t="str">
            <v/>
          </cell>
        </row>
        <row r="29">
          <cell r="H29" t="str">
            <v>東大阪市箱殿町3-6</v>
          </cell>
          <cell r="J29" t="str">
            <v>東大阪市箱殿町3-6</v>
          </cell>
        </row>
        <row r="30">
          <cell r="H30" t="str">
            <v>グランドマンション１階</v>
          </cell>
          <cell r="J30" t="str">
            <v>グランドマンション１階</v>
          </cell>
        </row>
        <row r="40">
          <cell r="J40" t="str">
            <v/>
          </cell>
        </row>
        <row r="46">
          <cell r="J46" t="str">
            <v/>
          </cell>
        </row>
        <row r="48">
          <cell r="J48" t="str">
            <v/>
          </cell>
        </row>
        <row r="78">
          <cell r="H78" t="str">
            <v>建築物</v>
          </cell>
          <cell r="J78" t="str">
            <v>建築物</v>
          </cell>
        </row>
        <row r="79">
          <cell r="H79" t="str">
            <v>中間検査</v>
          </cell>
          <cell r="J79" t="str">
            <v>中間検査</v>
          </cell>
        </row>
        <row r="80">
          <cell r="J80" t="str">
            <v>検査申請</v>
          </cell>
        </row>
        <row r="81">
          <cell r="J81" t="str">
            <v>中間検査</v>
          </cell>
        </row>
        <row r="82">
          <cell r="J82" t="str">
            <v>中間検査</v>
          </cell>
        </row>
        <row r="83">
          <cell r="H83">
            <v>2</v>
          </cell>
        </row>
        <row r="84">
          <cell r="H84" t="str">
            <v>交付</v>
          </cell>
          <cell r="J84" t="str">
            <v>交付</v>
          </cell>
        </row>
        <row r="86">
          <cell r="J86" t="str">
            <v/>
          </cell>
        </row>
        <row r="88">
          <cell r="H88">
            <v>1</v>
          </cell>
          <cell r="J88">
            <v>1</v>
          </cell>
        </row>
        <row r="90">
          <cell r="H90">
            <v>41907</v>
          </cell>
        </row>
        <row r="106">
          <cell r="J106" t="str">
            <v>塩竈市</v>
          </cell>
        </row>
        <row r="107">
          <cell r="J107" t="str">
            <v>塩竈市</v>
          </cell>
        </row>
        <row r="109">
          <cell r="J109" t="str">
            <v/>
          </cell>
        </row>
        <row r="110">
          <cell r="J110" t="str">
            <v>塩竈市</v>
          </cell>
        </row>
        <row r="122">
          <cell r="J122" t="str">
            <v/>
          </cell>
        </row>
        <row r="123">
          <cell r="H123" t="str">
            <v>気仙沼．本吉地域広域行政事務組合消防本部　消防長</v>
          </cell>
          <cell r="J123" t="str">
            <v>気仙沼．本吉地域広域行政事務組合消防本部　消防長</v>
          </cell>
        </row>
        <row r="124">
          <cell r="H124" t="str">
            <v>東京消防署　消防所長</v>
          </cell>
          <cell r="J124" t="str">
            <v>東京消防署　消防所長</v>
          </cell>
        </row>
        <row r="125">
          <cell r="J125" t="str">
            <v>東京消防署　消防所長　様</v>
          </cell>
        </row>
        <row r="129">
          <cell r="H129" t="str">
            <v>東京保健所　保険所長</v>
          </cell>
        </row>
        <row r="130">
          <cell r="J130" t="str">
            <v>東京保健所　保険所長  様</v>
          </cell>
        </row>
        <row r="132">
          <cell r="J132" t="str">
            <v/>
          </cell>
        </row>
        <row r="133">
          <cell r="J133" t="str">
            <v/>
          </cell>
        </row>
        <row r="135">
          <cell r="J135" t="str">
            <v>東大阪市</v>
          </cell>
        </row>
        <row r="136">
          <cell r="J136" t="str">
            <v/>
          </cell>
        </row>
        <row r="137">
          <cell r="J137" t="str">
            <v/>
          </cell>
        </row>
        <row r="138">
          <cell r="J138" t="str">
            <v/>
          </cell>
        </row>
        <row r="139">
          <cell r="H139" t="str">
            <v>仙台市長</v>
          </cell>
          <cell r="J139" t="str">
            <v>仙台市長</v>
          </cell>
        </row>
        <row r="141">
          <cell r="J141" t="str">
            <v/>
          </cell>
        </row>
        <row r="142">
          <cell r="J142" t="str">
            <v/>
          </cell>
        </row>
        <row r="143">
          <cell r="J143" t="str">
            <v/>
          </cell>
        </row>
        <row r="144">
          <cell r="J144" t="str">
            <v/>
          </cell>
        </row>
        <row r="145">
          <cell r="H145" t="str">
            <v>&lt;特定行政庁名&gt;</v>
          </cell>
          <cell r="J145" t="str">
            <v>&lt;特定行政庁名&gt;</v>
          </cell>
        </row>
        <row r="147">
          <cell r="J147" t="str">
            <v/>
          </cell>
        </row>
        <row r="148">
          <cell r="J148" t="str">
            <v/>
          </cell>
        </row>
        <row r="149">
          <cell r="J149" t="str">
            <v/>
          </cell>
        </row>
        <row r="150">
          <cell r="J150" t="str">
            <v/>
          </cell>
        </row>
        <row r="151">
          <cell r="J151" t="str">
            <v/>
          </cell>
        </row>
        <row r="153">
          <cell r="J153" t="str">
            <v/>
          </cell>
        </row>
        <row r="154">
          <cell r="J154" t="str">
            <v/>
          </cell>
        </row>
        <row r="155">
          <cell r="J155" t="str">
            <v/>
          </cell>
        </row>
        <row r="156">
          <cell r="J156" t="str">
            <v/>
          </cell>
        </row>
        <row r="157">
          <cell r="J157" t="str">
            <v/>
          </cell>
        </row>
        <row r="159">
          <cell r="J159" t="str">
            <v/>
          </cell>
        </row>
        <row r="160">
          <cell r="J160" t="str">
            <v/>
          </cell>
        </row>
        <row r="161">
          <cell r="J161" t="str">
            <v/>
          </cell>
        </row>
        <row r="162">
          <cell r="J162" t="str">
            <v/>
          </cell>
        </row>
        <row r="163">
          <cell r="J163" t="str">
            <v/>
          </cell>
        </row>
        <row r="169">
          <cell r="J169" t="str">
            <v/>
          </cell>
        </row>
        <row r="216">
          <cell r="H216">
            <v>41255</v>
          </cell>
          <cell r="J216">
            <v>41255</v>
          </cell>
        </row>
        <row r="224">
          <cell r="H224" t="str">
            <v>&lt;建築主1 会社名称   建築主名&gt;</v>
          </cell>
        </row>
        <row r="225">
          <cell r="H225" t="str">
            <v>&lt;建築主2 会社名称   建築主名&gt;</v>
          </cell>
        </row>
        <row r="226">
          <cell r="H226" t="str">
            <v>&lt;建築主3 会社名称   建築主名&gt;</v>
          </cell>
        </row>
        <row r="227">
          <cell r="H227" t="str">
            <v>&lt;建築主4 会社名称   建築主名&gt;</v>
          </cell>
        </row>
        <row r="228">
          <cell r="H228" t="str">
            <v>&lt;建築主5 会社名称   建築主名&gt;</v>
          </cell>
        </row>
        <row r="229">
          <cell r="H229" t="str">
            <v>&lt;建築主6 会社名称   建築主名&gt;</v>
          </cell>
        </row>
        <row r="232">
          <cell r="J232" t="str">
            <v>&lt;建築主1 会社名称
建築主名&gt;</v>
          </cell>
        </row>
        <row r="235">
          <cell r="J235" t="str">
            <v>&lt;建築主1 会社名称
建築主名&gt; 様</v>
          </cell>
        </row>
        <row r="237">
          <cell r="J237" t="str">
            <v>&lt;建築主2 会社名称
建築主名&gt;</v>
          </cell>
        </row>
        <row r="240">
          <cell r="J240" t="str">
            <v>&lt;建築主2 会社名称
建築主名&gt; 様</v>
          </cell>
        </row>
        <row r="242">
          <cell r="J242" t="str">
            <v>&lt;建築主3 会社名称
建築主名&gt;</v>
          </cell>
        </row>
        <row r="245">
          <cell r="J245" t="str">
            <v>&lt;建築主3 会社名称
建築主名&gt; 様</v>
          </cell>
        </row>
        <row r="248">
          <cell r="J248" t="str">
            <v>&lt;建築主4 会社名称
建築主名&gt;</v>
          </cell>
        </row>
        <row r="250">
          <cell r="J250" t="str">
            <v>&lt;建築主4 会社名称
建築主名&gt; 様</v>
          </cell>
        </row>
        <row r="253">
          <cell r="J253" t="str">
            <v>&lt;建築主5 会社名称
建築主名&gt;</v>
          </cell>
        </row>
        <row r="255">
          <cell r="J255" t="str">
            <v>&lt;建築主5 会社名称
建築主名&gt; 様</v>
          </cell>
        </row>
        <row r="258">
          <cell r="J258" t="str">
            <v>&lt;建築主6 会社名称
建築主名&gt;</v>
          </cell>
        </row>
        <row r="260">
          <cell r="J260" t="str">
            <v>&lt;建築主6 会社名称
建築主名&gt; 様</v>
          </cell>
        </row>
        <row r="268">
          <cell r="J268" t="str">
            <v>有限会社株式会社申請者</v>
          </cell>
        </row>
        <row r="271">
          <cell r="J271" t="str">
            <v>申請者氏名</v>
          </cell>
        </row>
        <row r="273">
          <cell r="J273" t="str">
            <v/>
          </cell>
        </row>
        <row r="280">
          <cell r="J280" t="str">
            <v>株式会社○○
改行</v>
          </cell>
        </row>
        <row r="283">
          <cell r="J283" t="str">
            <v>△△
○○</v>
          </cell>
        </row>
        <row r="284">
          <cell r="J284" t="str">
            <v/>
          </cell>
        </row>
        <row r="285">
          <cell r="H285" t="str">
            <v>大阪府大阪市西区西本町1-7-21</v>
          </cell>
          <cell r="J285" t="str">
            <v>大阪府大阪市西区西本町1-7-21</v>
          </cell>
        </row>
        <row r="286">
          <cell r="J286" t="str">
            <v/>
          </cell>
        </row>
        <row r="291">
          <cell r="H291" t="str">
            <v>会社</v>
          </cell>
        </row>
        <row r="300">
          <cell r="H300" t="str">
            <v>建築会社3</v>
          </cell>
        </row>
        <row r="302">
          <cell r="H302" t="str">
            <v>代表</v>
          </cell>
        </row>
        <row r="303">
          <cell r="H303" t="str">
            <v>建築氏名3</v>
          </cell>
        </row>
        <row r="309">
          <cell r="J309" t="str">
            <v/>
          </cell>
        </row>
        <row r="312">
          <cell r="H312" t="str">
            <v>あ</v>
          </cell>
          <cell r="J312" t="str">
            <v>あ</v>
          </cell>
        </row>
        <row r="318">
          <cell r="J318" t="str">
            <v/>
          </cell>
        </row>
        <row r="327">
          <cell r="J327" t="str">
            <v/>
          </cell>
        </row>
        <row r="336">
          <cell r="J336" t="str">
            <v/>
          </cell>
        </row>
        <row r="345">
          <cell r="J345" t="str">
            <v/>
          </cell>
        </row>
        <row r="354">
          <cell r="J354" t="str">
            <v/>
          </cell>
        </row>
        <row r="369">
          <cell r="J369" t="str">
            <v>代表 △△
○○</v>
          </cell>
        </row>
        <row r="384">
          <cell r="J384" t="str">
            <v>あ　様</v>
          </cell>
        </row>
        <row r="385">
          <cell r="J385" t="str">
            <v/>
          </cell>
        </row>
        <row r="386">
          <cell r="J386" t="str">
            <v/>
          </cell>
        </row>
        <row r="387">
          <cell r="J387" t="str">
            <v/>
          </cell>
        </row>
        <row r="388">
          <cell r="J388" t="str">
            <v/>
          </cell>
        </row>
        <row r="389">
          <cell r="J389" t="str">
            <v/>
          </cell>
        </row>
        <row r="393">
          <cell r="J393" t="str">
            <v>株式会社○○
改行
代表　△△
○○</v>
          </cell>
        </row>
        <row r="394">
          <cell r="J394" t="str">
            <v/>
          </cell>
        </row>
        <row r="395">
          <cell r="J395" t="str">
            <v>建築会社3
代表　建築氏名3</v>
          </cell>
        </row>
        <row r="396">
          <cell r="J396" t="str">
            <v>あ</v>
          </cell>
        </row>
        <row r="397">
          <cell r="J397" t="str">
            <v/>
          </cell>
        </row>
        <row r="398">
          <cell r="J398" t="str">
            <v/>
          </cell>
        </row>
        <row r="399">
          <cell r="J399" t="str">
            <v/>
          </cell>
        </row>
        <row r="400">
          <cell r="J400" t="str">
            <v/>
          </cell>
        </row>
        <row r="401">
          <cell r="J401" t="str">
            <v/>
          </cell>
        </row>
        <row r="406">
          <cell r="J406" t="str">
            <v>株式会社○○
改行
代表　△△
○○　様</v>
          </cell>
        </row>
        <row r="407">
          <cell r="J407" t="str">
            <v/>
          </cell>
        </row>
        <row r="408">
          <cell r="J408" t="str">
            <v>建築会社3
代表　建築氏名3　様</v>
          </cell>
        </row>
        <row r="409">
          <cell r="J409" t="str">
            <v>あ　様</v>
          </cell>
        </row>
        <row r="410">
          <cell r="J410" t="str">
            <v/>
          </cell>
        </row>
        <row r="411">
          <cell r="J411" t="str">
            <v/>
          </cell>
        </row>
        <row r="412">
          <cell r="J412" t="str">
            <v/>
          </cell>
        </row>
        <row r="413">
          <cell r="J413" t="str">
            <v/>
          </cell>
        </row>
        <row r="414">
          <cell r="J414" t="str">
            <v/>
          </cell>
        </row>
        <row r="418">
          <cell r="J418" t="str">
            <v>株式会社○○
改行　代表　△△
○○</v>
          </cell>
        </row>
        <row r="419">
          <cell r="J419" t="str">
            <v/>
          </cell>
        </row>
        <row r="420">
          <cell r="J420" t="str">
            <v>建築会社3　代表　建築氏名3</v>
          </cell>
        </row>
        <row r="421">
          <cell r="J421" t="str">
            <v>あ</v>
          </cell>
        </row>
        <row r="422">
          <cell r="J422" t="str">
            <v/>
          </cell>
        </row>
        <row r="423">
          <cell r="J423" t="str">
            <v/>
          </cell>
        </row>
        <row r="424">
          <cell r="J424" t="str">
            <v/>
          </cell>
        </row>
        <row r="425">
          <cell r="J425" t="str">
            <v/>
          </cell>
        </row>
        <row r="426">
          <cell r="J426" t="str">
            <v/>
          </cell>
        </row>
        <row r="431">
          <cell r="J431" t="str">
            <v>株式会社○○
改行　代表　△△
○○　様</v>
          </cell>
        </row>
        <row r="432">
          <cell r="J432" t="str">
            <v/>
          </cell>
        </row>
        <row r="433">
          <cell r="J433" t="str">
            <v>建築会社3　代表　建築氏名3　様</v>
          </cell>
        </row>
        <row r="434">
          <cell r="J434" t="str">
            <v>あ　様</v>
          </cell>
        </row>
        <row r="435">
          <cell r="J435" t="str">
            <v/>
          </cell>
        </row>
        <row r="436">
          <cell r="J436" t="str">
            <v/>
          </cell>
        </row>
        <row r="437">
          <cell r="J437" t="str">
            <v/>
          </cell>
        </row>
        <row r="438">
          <cell r="J438" t="str">
            <v/>
          </cell>
        </row>
        <row r="439">
          <cell r="J439" t="str">
            <v/>
          </cell>
        </row>
        <row r="443">
          <cell r="J443" t="str">
            <v>株式会社○○
改行</v>
          </cell>
        </row>
        <row r="444">
          <cell r="J444" t="str">
            <v>株式会社○○
改行</v>
          </cell>
        </row>
        <row r="446">
          <cell r="J446" t="str">
            <v>代表 △△
○○</v>
          </cell>
        </row>
        <row r="447">
          <cell r="J447" t="str">
            <v>代表 △△
○○　様</v>
          </cell>
        </row>
        <row r="451">
          <cell r="J451" t="str">
            <v xml:space="preserve">株式会社○○
改行
代表　△△
○○
建築会社3
代表　建築氏名3
あ
</v>
          </cell>
        </row>
        <row r="452">
          <cell r="J452" t="str">
            <v xml:space="preserve">株式会社○○
改行
代表　△△
○○　様
建築会社3
代表　建築氏名3　様
あ　様
</v>
          </cell>
        </row>
        <row r="459">
          <cell r="J459">
            <v>0</v>
          </cell>
        </row>
        <row r="467">
          <cell r="J467" t="str">
            <v>0名</v>
          </cell>
        </row>
        <row r="475">
          <cell r="H475">
            <v>22705</v>
          </cell>
        </row>
        <row r="480">
          <cell r="H480" t="str">
            <v>資格入力</v>
          </cell>
        </row>
        <row r="481">
          <cell r="J481" t="str">
            <v>㈱アークデザイン</v>
          </cell>
        </row>
        <row r="484">
          <cell r="J484" t="str">
            <v/>
          </cell>
        </row>
        <row r="488">
          <cell r="J488" t="str">
            <v>㈱アークデザイン</v>
          </cell>
        </row>
        <row r="494">
          <cell r="H494">
            <v>123</v>
          </cell>
        </row>
        <row r="495">
          <cell r="H495" t="str">
            <v>氏名入力</v>
          </cell>
        </row>
        <row r="510">
          <cell r="H510">
            <v>456</v>
          </cell>
        </row>
        <row r="519">
          <cell r="H519" t="str">
            <v>00-0000-0000</v>
          </cell>
        </row>
        <row r="542">
          <cell r="H542">
            <v>22705</v>
          </cell>
        </row>
        <row r="561">
          <cell r="J561" t="str">
            <v/>
          </cell>
        </row>
        <row r="566">
          <cell r="J566" t="str">
            <v/>
          </cell>
        </row>
        <row r="572">
          <cell r="J572" t="str">
            <v/>
          </cell>
        </row>
        <row r="926">
          <cell r="J926" t="str">
            <v/>
          </cell>
        </row>
        <row r="978">
          <cell r="J978" t="str">
            <v>大阪府東大阪市箱殿町3-600</v>
          </cell>
        </row>
        <row r="979">
          <cell r="H979" t="str">
            <v>東大阪市箱殿町3-600</v>
          </cell>
          <cell r="J979" t="str">
            <v>東大阪市箱殿町3-600</v>
          </cell>
        </row>
        <row r="980">
          <cell r="H980" t="str">
            <v>大阪府東大阪市箱殿町3-6</v>
          </cell>
        </row>
        <row r="982">
          <cell r="H982">
            <v>500.01</v>
          </cell>
          <cell r="J982">
            <v>500.01</v>
          </cell>
        </row>
        <row r="985">
          <cell r="J985">
            <v>210.05</v>
          </cell>
        </row>
        <row r="986">
          <cell r="H986">
            <v>0</v>
          </cell>
          <cell r="J986">
            <v>0</v>
          </cell>
        </row>
        <row r="988">
          <cell r="J988">
            <v>300</v>
          </cell>
        </row>
        <row r="991">
          <cell r="J991">
            <v>0</v>
          </cell>
        </row>
        <row r="993">
          <cell r="J993">
            <v>0</v>
          </cell>
        </row>
        <row r="995">
          <cell r="J995">
            <v>0</v>
          </cell>
        </row>
        <row r="996">
          <cell r="H996">
            <v>10</v>
          </cell>
          <cell r="J996">
            <v>10</v>
          </cell>
        </row>
        <row r="997">
          <cell r="H997">
            <v>20</v>
          </cell>
          <cell r="J997">
            <v>20</v>
          </cell>
        </row>
        <row r="998">
          <cell r="H998">
            <v>55</v>
          </cell>
          <cell r="J998">
            <v>55</v>
          </cell>
        </row>
        <row r="999">
          <cell r="J999">
            <v>199</v>
          </cell>
        </row>
        <row r="1000">
          <cell r="J1000">
            <v>2</v>
          </cell>
        </row>
        <row r="1001">
          <cell r="J1001" t="str">
            <v>2 棟</v>
          </cell>
        </row>
        <row r="1004">
          <cell r="H1004">
            <v>1</v>
          </cell>
          <cell r="J1004">
            <v>1</v>
          </cell>
        </row>
        <row r="1005">
          <cell r="J1005" t="str">
            <v>1 階</v>
          </cell>
        </row>
        <row r="1006">
          <cell r="H1006">
            <v>0</v>
          </cell>
          <cell r="J1006">
            <v>0</v>
          </cell>
        </row>
        <row r="1007">
          <cell r="J1007" t="str">
            <v>0 階</v>
          </cell>
        </row>
        <row r="1010">
          <cell r="H1010" t="str">
            <v>08010</v>
          </cell>
          <cell r="J1010" t="str">
            <v>08010</v>
          </cell>
        </row>
        <row r="1011">
          <cell r="H1011" t="str">
            <v>&lt;共同住宅&gt;</v>
          </cell>
          <cell r="J1011" t="str">
            <v>&lt;共同住宅&gt;</v>
          </cell>
        </row>
        <row r="1013">
          <cell r="H1013" t="str">
            <v>&lt;新築&gt;</v>
          </cell>
          <cell r="J1013" t="str">
            <v>&lt;新築&gt;</v>
          </cell>
        </row>
        <row r="1015">
          <cell r="H1015" t="str">
            <v>第一種低層住居専用地域</v>
          </cell>
          <cell r="J1015" t="str">
            <v>第一種低層住居専用地域</v>
          </cell>
        </row>
        <row r="1016">
          <cell r="H1016" t="str">
            <v>住居地域</v>
          </cell>
          <cell r="J1016" t="str">
            <v>住居地域</v>
          </cell>
        </row>
        <row r="1017">
          <cell r="J1017" t="str">
            <v/>
          </cell>
        </row>
        <row r="1018">
          <cell r="J1018" t="str">
            <v/>
          </cell>
        </row>
        <row r="1019">
          <cell r="H1019" t="str">
            <v>第一種高度地区</v>
          </cell>
          <cell r="J1019" t="str">
            <v>第一種高度地区</v>
          </cell>
        </row>
        <row r="1021">
          <cell r="H1021" t="str">
            <v>1</v>
          </cell>
          <cell r="J1021" t="str">
            <v>防火地域</v>
          </cell>
        </row>
        <row r="1022">
          <cell r="H1022" t="str">
            <v>1</v>
          </cell>
          <cell r="J1022" t="str">
            <v>準防火地域</v>
          </cell>
        </row>
        <row r="1023">
          <cell r="H1023" t="str">
            <v>1</v>
          </cell>
          <cell r="J1023" t="str">
            <v>指定なし</v>
          </cell>
        </row>
        <row r="1024">
          <cell r="J1024" t="str">
            <v>防火地域準防火地域指定なし</v>
          </cell>
        </row>
        <row r="1026">
          <cell r="H1026" t="str">
            <v>1</v>
          </cell>
        </row>
        <row r="1029">
          <cell r="H1029" t="str">
            <v>□</v>
          </cell>
          <cell r="J1029" t="str">
            <v>□</v>
          </cell>
        </row>
        <row r="1030">
          <cell r="H1030" t="str">
            <v>□</v>
          </cell>
          <cell r="J1030" t="str">
            <v>□</v>
          </cell>
        </row>
        <row r="1031">
          <cell r="H1031" t="str">
            <v>□</v>
          </cell>
          <cell r="J1031" t="str">
            <v>□</v>
          </cell>
        </row>
        <row r="1032">
          <cell r="H1032" t="str">
            <v>□</v>
          </cell>
          <cell r="J1032" t="str">
            <v>□</v>
          </cell>
        </row>
        <row r="1033">
          <cell r="H1033" t="str">
            <v>□</v>
          </cell>
          <cell r="J1033" t="str">
            <v>□</v>
          </cell>
        </row>
        <row r="1034">
          <cell r="H1034" t="str">
            <v>□</v>
          </cell>
          <cell r="J1034" t="str">
            <v>□</v>
          </cell>
        </row>
        <row r="1035">
          <cell r="H1035" t="str">
            <v>□</v>
          </cell>
          <cell r="J1035" t="str">
            <v>□</v>
          </cell>
        </row>
        <row r="1037">
          <cell r="H1037" t="str">
            <v>□</v>
          </cell>
          <cell r="J1037" t="str">
            <v>□</v>
          </cell>
        </row>
        <row r="1038">
          <cell r="H1038" t="str">
            <v>□</v>
          </cell>
          <cell r="J1038" t="str">
            <v>□</v>
          </cell>
        </row>
        <row r="1039">
          <cell r="H1039" t="str">
            <v>□</v>
          </cell>
          <cell r="J1039" t="str">
            <v>□</v>
          </cell>
        </row>
        <row r="1040">
          <cell r="J1040" t="str">
            <v>□</v>
          </cell>
        </row>
        <row r="1042">
          <cell r="H1042" t="str">
            <v>■</v>
          </cell>
          <cell r="J1042" t="str">
            <v>■</v>
          </cell>
        </row>
        <row r="1043">
          <cell r="H1043" t="str">
            <v>□</v>
          </cell>
          <cell r="J1043" t="str">
            <v>□</v>
          </cell>
        </row>
        <row r="1044">
          <cell r="H1044" t="str">
            <v>■</v>
          </cell>
          <cell r="J1044" t="str">
            <v>■</v>
          </cell>
        </row>
        <row r="1045">
          <cell r="H1045" t="str">
            <v>□</v>
          </cell>
          <cell r="J1045" t="str">
            <v>□</v>
          </cell>
        </row>
        <row r="1046">
          <cell r="H1046" t="str">
            <v>□</v>
          </cell>
          <cell r="J1046" t="str">
            <v>□</v>
          </cell>
        </row>
        <row r="1047">
          <cell r="H1047" t="str">
            <v>□</v>
          </cell>
          <cell r="J1047" t="str">
            <v>□</v>
          </cell>
        </row>
        <row r="1048">
          <cell r="H1048" t="str">
            <v>□</v>
          </cell>
          <cell r="J1048" t="str">
            <v>□</v>
          </cell>
        </row>
        <row r="1050">
          <cell r="H1050" t="str">
            <v>□</v>
          </cell>
          <cell r="J1050" t="str">
            <v>□</v>
          </cell>
        </row>
        <row r="1051">
          <cell r="H1051" t="str">
            <v>□</v>
          </cell>
          <cell r="J1051" t="str">
            <v>□</v>
          </cell>
        </row>
        <row r="1052">
          <cell r="H1052" t="str">
            <v>□</v>
          </cell>
          <cell r="J1052" t="str">
            <v>□</v>
          </cell>
        </row>
        <row r="1053">
          <cell r="H1053" t="str">
            <v>□</v>
          </cell>
          <cell r="J1053" t="str">
            <v>□</v>
          </cell>
        </row>
        <row r="1054">
          <cell r="H1054" t="str">
            <v>□</v>
          </cell>
          <cell r="J1054" t="str">
            <v>□</v>
          </cell>
        </row>
        <row r="1055">
          <cell r="H1055" t="str">
            <v>□</v>
          </cell>
          <cell r="J1055" t="str">
            <v>□</v>
          </cell>
        </row>
        <row r="1056">
          <cell r="H1056" t="str">
            <v>□</v>
          </cell>
          <cell r="J1056" t="str">
            <v>□</v>
          </cell>
        </row>
        <row r="1059">
          <cell r="H1059" t="str">
            <v>&lt;鉄筋コンクリート造&gt;</v>
          </cell>
          <cell r="J1059" t="str">
            <v>&lt;鉄筋コンクリート造&gt;</v>
          </cell>
        </row>
        <row r="1060">
          <cell r="H1060" t="str">
            <v>木造</v>
          </cell>
          <cell r="J1060" t="str">
            <v>木造</v>
          </cell>
        </row>
        <row r="1061">
          <cell r="H1061" t="str">
            <v>（枠組み)</v>
          </cell>
          <cell r="J1061" t="str">
            <v>（枠組み)</v>
          </cell>
        </row>
        <row r="1065">
          <cell r="J1065" t="str">
            <v>（仮称）○○○新築工事</v>
          </cell>
        </row>
        <row r="1068">
          <cell r="H1068">
            <v>40001</v>
          </cell>
          <cell r="J1068">
            <v>40001</v>
          </cell>
        </row>
        <row r="1069">
          <cell r="H1069">
            <v>40033</v>
          </cell>
          <cell r="J1069">
            <v>40033</v>
          </cell>
        </row>
        <row r="1070">
          <cell r="J1070">
            <v>40001</v>
          </cell>
        </row>
        <row r="1075">
          <cell r="J1075" t="str">
            <v>□</v>
          </cell>
        </row>
        <row r="1076">
          <cell r="J1076" t="str">
            <v>■</v>
          </cell>
        </row>
        <row r="1077">
          <cell r="J1077" t="str">
            <v>□</v>
          </cell>
        </row>
        <row r="1078">
          <cell r="J1078" t="str">
            <v>□</v>
          </cell>
        </row>
        <row r="1079">
          <cell r="J1079" t="str">
            <v>□</v>
          </cell>
        </row>
        <row r="1095">
          <cell r="J1095" t="str">
            <v/>
          </cell>
        </row>
        <row r="1099">
          <cell r="H1099">
            <v>1</v>
          </cell>
        </row>
        <row r="1100">
          <cell r="H1100">
            <v>1</v>
          </cell>
        </row>
        <row r="1101">
          <cell r="H1101">
            <v>1</v>
          </cell>
        </row>
        <row r="1102">
          <cell r="H1102">
            <v>1</v>
          </cell>
        </row>
        <row r="1103">
          <cell r="H1103">
            <v>1</v>
          </cell>
        </row>
        <row r="1104">
          <cell r="H1104">
            <v>1</v>
          </cell>
        </row>
        <row r="1115">
          <cell r="J1115" t="str">
            <v/>
          </cell>
        </row>
        <row r="1117">
          <cell r="H1117">
            <v>1</v>
          </cell>
          <cell r="J1117" t="str">
            <v>耐火建築物</v>
          </cell>
        </row>
        <row r="1118">
          <cell r="J1118" t="str">
            <v/>
          </cell>
        </row>
        <row r="1119">
          <cell r="J1119" t="str">
            <v/>
          </cell>
        </row>
        <row r="1120">
          <cell r="J1120" t="str">
            <v/>
          </cell>
        </row>
        <row r="1121">
          <cell r="J1121" t="str">
            <v/>
          </cell>
        </row>
        <row r="1122">
          <cell r="J1122" t="str">
            <v/>
          </cell>
        </row>
        <row r="1123">
          <cell r="J1123" t="str">
            <v/>
          </cell>
        </row>
        <row r="1124">
          <cell r="J1124" t="str">
            <v/>
          </cell>
        </row>
        <row r="1128">
          <cell r="H1128">
            <v>1</v>
          </cell>
          <cell r="J1128" t="str">
            <v>耐火構造</v>
          </cell>
        </row>
        <row r="1129">
          <cell r="J1129" t="str">
            <v/>
          </cell>
        </row>
        <row r="1130">
          <cell r="J1130" t="str">
            <v/>
          </cell>
        </row>
        <row r="1131">
          <cell r="J1131" t="str">
            <v/>
          </cell>
        </row>
        <row r="1132">
          <cell r="J1132" t="str">
            <v/>
          </cell>
        </row>
        <row r="1133">
          <cell r="J1133" t="str">
            <v/>
          </cell>
        </row>
        <row r="1134">
          <cell r="J1134" t="str">
            <v>耐火構造</v>
          </cell>
        </row>
        <row r="1138">
          <cell r="J1138" t="str">
            <v/>
          </cell>
        </row>
        <row r="1139">
          <cell r="J1139" t="str">
            <v/>
          </cell>
        </row>
        <row r="1151">
          <cell r="J1151" t="str">
            <v>平成　21　年　8　月　9　日</v>
          </cell>
        </row>
        <row r="1158">
          <cell r="J1158" t="str">
            <v>平成　21　年　8　月　10　日</v>
          </cell>
        </row>
        <row r="1160">
          <cell r="H1160" t="str">
            <v>同意済</v>
          </cell>
        </row>
        <row r="1161">
          <cell r="J1161" t="str">
            <v/>
          </cell>
        </row>
        <row r="1170">
          <cell r="J1170" t="str">
            <v/>
          </cell>
        </row>
        <row r="1175">
          <cell r="J1175" t="str">
            <v>平成　21　年　8　月　11　日</v>
          </cell>
        </row>
        <row r="1177">
          <cell r="J1177" t="str">
            <v/>
          </cell>
        </row>
        <row r="1180">
          <cell r="J1180" t="str">
            <v/>
          </cell>
        </row>
        <row r="1181">
          <cell r="J1181" t="str">
            <v/>
          </cell>
        </row>
        <row r="1186">
          <cell r="H1186">
            <v>39840</v>
          </cell>
        </row>
        <row r="1187">
          <cell r="H1187">
            <v>41859</v>
          </cell>
        </row>
        <row r="1189">
          <cell r="J1189" t="str">
            <v/>
          </cell>
        </row>
        <row r="1193">
          <cell r="H1193">
            <v>1</v>
          </cell>
        </row>
        <row r="1197">
          <cell r="H1197" t="str">
            <v>共同住宅α</v>
          </cell>
          <cell r="J1197" t="str">
            <v>共同住宅α</v>
          </cell>
        </row>
        <row r="1198">
          <cell r="H1198" t="str">
            <v>共同住宅等</v>
          </cell>
          <cell r="J1198" t="str">
            <v>共同住宅等</v>
          </cell>
        </row>
        <row r="1199">
          <cell r="H1199" t="str">
            <v>エレベーター</v>
          </cell>
          <cell r="J1199" t="str">
            <v>エレベーター</v>
          </cell>
        </row>
        <row r="1200">
          <cell r="H1200" t="str">
            <v>乗用</v>
          </cell>
          <cell r="J1200" t="str">
            <v>乗用</v>
          </cell>
        </row>
        <row r="1201">
          <cell r="H1201" t="str">
            <v>4410</v>
          </cell>
          <cell r="J1201" t="str">
            <v>4,410</v>
          </cell>
        </row>
        <row r="1202">
          <cell r="H1202" t="str">
            <v>6 - 10</v>
          </cell>
          <cell r="J1202" t="str">
            <v>6 - 10</v>
          </cell>
        </row>
        <row r="1203">
          <cell r="J1203" t="str">
            <v xml:space="preserve"> 人</v>
          </cell>
        </row>
        <row r="1204">
          <cell r="H1204" t="str">
            <v>45/60</v>
          </cell>
          <cell r="J1204" t="str">
            <v>45/60</v>
          </cell>
        </row>
        <row r="1205">
          <cell r="J1205" t="str">
            <v/>
          </cell>
        </row>
        <row r="1206">
          <cell r="J1206" t="str">
            <v/>
          </cell>
        </row>
        <row r="1207">
          <cell r="H1207">
            <v>2</v>
          </cell>
          <cell r="J1207">
            <v>2</v>
          </cell>
        </row>
        <row r="1212">
          <cell r="H1212">
            <v>1</v>
          </cell>
          <cell r="J1212">
            <v>1</v>
          </cell>
        </row>
        <row r="1213">
          <cell r="H1213">
            <v>1</v>
          </cell>
          <cell r="J1213">
            <v>1</v>
          </cell>
        </row>
        <row r="1216">
          <cell r="H1216" t="str">
            <v>擁壁</v>
          </cell>
          <cell r="J1216" t="str">
            <v>擁壁</v>
          </cell>
        </row>
        <row r="1217">
          <cell r="H1217">
            <v>5</v>
          </cell>
          <cell r="J1217">
            <v>5</v>
          </cell>
        </row>
        <row r="1218">
          <cell r="H1218">
            <v>6</v>
          </cell>
          <cell r="J1218">
            <v>6</v>
          </cell>
        </row>
        <row r="1219">
          <cell r="J1219">
            <v>5</v>
          </cell>
        </row>
        <row r="1220">
          <cell r="J1220" t="str">
            <v>ｍ   ～</v>
          </cell>
        </row>
        <row r="1221">
          <cell r="J1221">
            <v>6</v>
          </cell>
        </row>
        <row r="1222">
          <cell r="H1222" t="str">
            <v>5.000 - 6.000</v>
          </cell>
        </row>
        <row r="1223">
          <cell r="H1223" t="str">
            <v>鉄筋コンクリート造</v>
          </cell>
          <cell r="J1223" t="str">
            <v>鉄筋コンクリート造</v>
          </cell>
        </row>
        <row r="1224">
          <cell r="J1224" t="str">
            <v/>
          </cell>
        </row>
        <row r="1228">
          <cell r="J1228" t="str">
            <v>－</v>
          </cell>
        </row>
        <row r="1231">
          <cell r="J1231" t="str">
            <v/>
          </cell>
        </row>
        <row r="1247">
          <cell r="H1247">
            <v>1</v>
          </cell>
          <cell r="J1247">
            <v>1</v>
          </cell>
        </row>
        <row r="1248">
          <cell r="H1248" t="str">
            <v>建て方時</v>
          </cell>
          <cell r="J1248" t="str">
            <v>建て方時</v>
          </cell>
        </row>
        <row r="1251">
          <cell r="J1251" t="str">
            <v>第  １  回   建て方時</v>
          </cell>
        </row>
        <row r="1253">
          <cell r="H1253">
            <v>40065</v>
          </cell>
          <cell r="J1253">
            <v>40065</v>
          </cell>
        </row>
        <row r="1256">
          <cell r="H1256" t="str">
            <v>1/2</v>
          </cell>
        </row>
        <row r="1257">
          <cell r="J1257" t="str">
            <v/>
          </cell>
        </row>
        <row r="1262">
          <cell r="J1262" t="str">
            <v/>
          </cell>
        </row>
        <row r="1269">
          <cell r="J1269" t="str">
            <v>令和    年    月    日</v>
          </cell>
        </row>
        <row r="1270">
          <cell r="J1270" t="str">
            <v>令和     年       月        日</v>
          </cell>
        </row>
        <row r="1271">
          <cell r="J1271" t="str">
            <v>　　    年    月    日</v>
          </cell>
        </row>
        <row r="1272">
          <cell r="J1272" t="str">
            <v xml:space="preserve">   　 年　    月　    日</v>
          </cell>
        </row>
        <row r="1283">
          <cell r="J1283" t="str">
            <v/>
          </cell>
        </row>
        <row r="1284">
          <cell r="J1284" t="str">
            <v/>
          </cell>
        </row>
        <row r="1285">
          <cell r="J1285" t="str">
            <v/>
          </cell>
        </row>
        <row r="1308">
          <cell r="J1308" t="str">
            <v>第          号</v>
          </cell>
        </row>
        <row r="1313">
          <cell r="J1313">
            <v>41852</v>
          </cell>
        </row>
        <row r="1317">
          <cell r="J1317">
            <v>41853</v>
          </cell>
        </row>
        <row r="1319">
          <cell r="H1319">
            <v>41854</v>
          </cell>
          <cell r="J1319">
            <v>41854</v>
          </cell>
        </row>
        <row r="1320">
          <cell r="J1320">
            <v>41854</v>
          </cell>
        </row>
        <row r="1321">
          <cell r="J1321" t="str">
            <v>平成　26　年　8　月　3　日</v>
          </cell>
        </row>
        <row r="1322">
          <cell r="J1322">
            <v>41854</v>
          </cell>
        </row>
        <row r="1324">
          <cell r="H1324">
            <v>41855</v>
          </cell>
          <cell r="J1324">
            <v>41855</v>
          </cell>
        </row>
        <row r="1326">
          <cell r="J1326" t="str">
            <v>平成　26　年　8　月　4　日</v>
          </cell>
        </row>
        <row r="1328">
          <cell r="J1328" t="str">
            <v>Ｈ26確認建築宮城建住00012</v>
          </cell>
        </row>
        <row r="1329">
          <cell r="J1329" t="str">
            <v>第Ｈ26確認建築宮城建住00012号</v>
          </cell>
        </row>
        <row r="1330">
          <cell r="J1330" t="str">
            <v>第Ｈ２６確認建築宮城建住０００１２号</v>
          </cell>
        </row>
        <row r="1331">
          <cell r="J1331" t="str">
            <v>00012</v>
          </cell>
        </row>
        <row r="1334">
          <cell r="H1334">
            <v>2019</v>
          </cell>
        </row>
        <row r="1337">
          <cell r="J1337" t="str">
            <v>Ｈ26</v>
          </cell>
        </row>
        <row r="1338">
          <cell r="J1338" t="str">
            <v>26</v>
          </cell>
        </row>
        <row r="1339">
          <cell r="J1339" t="str">
            <v>第 H27</v>
          </cell>
        </row>
        <row r="1342">
          <cell r="H1342">
            <v>123</v>
          </cell>
          <cell r="J1342">
            <v>123</v>
          </cell>
        </row>
        <row r="1343">
          <cell r="J1343" t="str">
            <v>第123号</v>
          </cell>
        </row>
        <row r="1347">
          <cell r="J1347">
            <v>41856</v>
          </cell>
        </row>
        <row r="1348">
          <cell r="J1348">
            <v>41856</v>
          </cell>
        </row>
        <row r="1349">
          <cell r="J1349" t="str">
            <v>平成　26　年　8　月　5　日</v>
          </cell>
        </row>
        <row r="1351">
          <cell r="J1351" t="str">
            <v>H26確認建築CIAS00022</v>
          </cell>
        </row>
        <row r="1352">
          <cell r="J1352" t="str">
            <v>第 H26確認建築CIAS00022 号</v>
          </cell>
        </row>
        <row r="1353">
          <cell r="J1353" t="str">
            <v>第Ｈ２６確認建築ＣＩＡＳ０００２２号</v>
          </cell>
        </row>
        <row r="1357">
          <cell r="J1357" t="str">
            <v>株式会社　国際確認検査センター　代表取締役　　山 田  耕 藏</v>
          </cell>
        </row>
        <row r="1358">
          <cell r="J1358" t="str">
            <v>株式会社　国際確認検査センター　
代表取締役　　山 田  耕 藏</v>
          </cell>
        </row>
        <row r="1360">
          <cell r="J1360" t="str">
            <v/>
          </cell>
        </row>
        <row r="1361">
          <cell r="J1361" t="str">
            <v/>
          </cell>
        </row>
        <row r="1362">
          <cell r="J1362" t="str">
            <v/>
          </cell>
        </row>
        <row r="1366">
          <cell r="J1366" t="str">
            <v>検査員Ａ</v>
          </cell>
        </row>
        <row r="1367">
          <cell r="H1367" t="str">
            <v>検査員Ｂ</v>
          </cell>
          <cell r="J1367" t="str">
            <v>検査員Ｂ</v>
          </cell>
        </row>
        <row r="1368">
          <cell r="H1368" t="str">
            <v>検査員Ｃ</v>
          </cell>
          <cell r="J1368" t="str">
            <v>検査員Ｃ</v>
          </cell>
        </row>
        <row r="1369">
          <cell r="J1369" t="str">
            <v>検査員Ｂ</v>
          </cell>
        </row>
        <row r="1370">
          <cell r="J1370" t="str">
            <v>ルート2検査員ユーザID</v>
          </cell>
        </row>
        <row r="1374">
          <cell r="H1374">
            <v>41857</v>
          </cell>
          <cell r="J1374">
            <v>41857</v>
          </cell>
        </row>
        <row r="1375">
          <cell r="H1375">
            <v>41858</v>
          </cell>
          <cell r="J1375">
            <v>41858</v>
          </cell>
        </row>
        <row r="1376">
          <cell r="J1376">
            <v>41857</v>
          </cell>
        </row>
        <row r="1379">
          <cell r="J1379" t="str">
            <v/>
          </cell>
        </row>
        <row r="1380">
          <cell r="J1380" t="str">
            <v/>
          </cell>
        </row>
        <row r="1381">
          <cell r="J1381" t="str">
            <v/>
          </cell>
        </row>
        <row r="1382">
          <cell r="J1382" t="str">
            <v>なし</v>
          </cell>
        </row>
        <row r="1383">
          <cell r="J1383">
            <v>41859</v>
          </cell>
        </row>
        <row r="1393">
          <cell r="H1393">
            <v>41883</v>
          </cell>
        </row>
        <row r="1394">
          <cell r="H1394">
            <v>41884</v>
          </cell>
        </row>
        <row r="1395">
          <cell r="H1395" t="str">
            <v>H26確申建築CIAS00012</v>
          </cell>
        </row>
        <row r="1396">
          <cell r="H1396" t="str">
            <v>H27確更建築宮城建住00002</v>
          </cell>
          <cell r="J1396" t="str">
            <v>H27確更建築宮城建住00002</v>
          </cell>
        </row>
        <row r="1397">
          <cell r="J1397" t="str">
            <v>第 H27確更建築宮城建住00002 号</v>
          </cell>
        </row>
        <row r="1398">
          <cell r="J1398" t="str">
            <v>更 00002</v>
          </cell>
        </row>
        <row r="1399">
          <cell r="H1399">
            <v>41885</v>
          </cell>
        </row>
        <row r="1400">
          <cell r="J1400">
            <v>41885</v>
          </cell>
        </row>
        <row r="1402">
          <cell r="H1402" t="str">
            <v>㈱エシェンツ・ジャパン</v>
          </cell>
          <cell r="J1402" t="str">
            <v>㈱エシェンツ・ジャパン</v>
          </cell>
        </row>
        <row r="1403">
          <cell r="J1403" t="str">
            <v>㈱エシェンツ・ジャパン</v>
          </cell>
        </row>
        <row r="1415">
          <cell r="J1415" t="str">
            <v/>
          </cell>
        </row>
        <row r="1416">
          <cell r="J1416" t="str">
            <v>令和     年       月        日</v>
          </cell>
        </row>
        <row r="1421">
          <cell r="H1421" t="str">
            <v>日本建築センター</v>
          </cell>
          <cell r="J1421" t="str">
            <v>日本建築センター</v>
          </cell>
        </row>
        <row r="1422">
          <cell r="H1422" t="str">
            <v>日本建築</v>
          </cell>
        </row>
        <row r="1425">
          <cell r="H1425">
            <v>2</v>
          </cell>
        </row>
        <row r="1428">
          <cell r="J1428" t="str">
            <v/>
          </cell>
        </row>
        <row r="1442">
          <cell r="J1442">
            <v>40017</v>
          </cell>
        </row>
        <row r="1443">
          <cell r="H1443" t="str">
            <v>T09-4000</v>
          </cell>
          <cell r="J1443" t="str">
            <v>T09-4000</v>
          </cell>
        </row>
        <row r="1458">
          <cell r="J1458">
            <v>41859</v>
          </cell>
        </row>
        <row r="1459">
          <cell r="J1459" t="str">
            <v>平成　26　年　8　月　8　日</v>
          </cell>
        </row>
        <row r="1460">
          <cell r="J1460">
            <v>41859</v>
          </cell>
        </row>
        <row r="1464">
          <cell r="J1464" t="str">
            <v/>
          </cell>
        </row>
        <row r="1465">
          <cell r="J1465" t="str">
            <v>（備考）</v>
          </cell>
        </row>
        <row r="1466">
          <cell r="J1466" t="str">
            <v/>
          </cell>
        </row>
        <row r="1468">
          <cell r="J1468" t="str">
            <v/>
          </cell>
        </row>
        <row r="1469">
          <cell r="J1469" t="str">
            <v>令和     年       月        日</v>
          </cell>
        </row>
        <row r="1470">
          <cell r="J1470" t="str">
            <v/>
          </cell>
        </row>
        <row r="1471">
          <cell r="J1471" t="str">
            <v/>
          </cell>
        </row>
        <row r="1472">
          <cell r="J1472" t="str">
            <v/>
          </cell>
        </row>
        <row r="1473">
          <cell r="J1473" t="str">
            <v/>
          </cell>
        </row>
        <row r="1475">
          <cell r="J1475" t="str">
            <v/>
          </cell>
        </row>
        <row r="1477">
          <cell r="J1477" t="str">
            <v/>
          </cell>
        </row>
        <row r="1480">
          <cell r="J1480">
            <v>41857</v>
          </cell>
        </row>
        <row r="1481">
          <cell r="J1481" t="str">
            <v>平成　26　年　8　月　6　日</v>
          </cell>
        </row>
        <row r="1484">
          <cell r="J1484" t="str">
            <v>適合</v>
          </cell>
        </row>
        <row r="1487">
          <cell r="J1487" t="str">
            <v>検査員Ｂ</v>
          </cell>
        </row>
        <row r="1492">
          <cell r="J1492" t="str">
            <v>第 H27確更建築宮城建住00002 号</v>
          </cell>
        </row>
        <row r="1494">
          <cell r="J1494" t="str">
            <v>第 H27確更建築宮城建住00002 号</v>
          </cell>
        </row>
        <row r="1499">
          <cell r="J1499">
            <v>41885</v>
          </cell>
        </row>
        <row r="1502">
          <cell r="J1502">
            <v>41885</v>
          </cell>
        </row>
        <row r="1506">
          <cell r="J1506" t="str">
            <v>㈱エシェンツ・ジャパン</v>
          </cell>
        </row>
        <row r="1510">
          <cell r="J1510">
            <v>40017</v>
          </cell>
        </row>
        <row r="1515">
          <cell r="J1515" t="str">
            <v>第T09-4000号</v>
          </cell>
        </row>
        <row r="1516">
          <cell r="J1516" t="str">
            <v>T09-4000</v>
          </cell>
        </row>
        <row r="1518">
          <cell r="J1518" t="str">
            <v>日本建築センター</v>
          </cell>
        </row>
        <row r="1520">
          <cell r="J1520" t="str">
            <v>適正</v>
          </cell>
        </row>
        <row r="1521">
          <cell r="J1521" t="str">
            <v>適正</v>
          </cell>
        </row>
        <row r="1524">
          <cell r="J1524" t="str">
            <v>第 H26確認建築CIAS00022 号</v>
          </cell>
        </row>
        <row r="1528">
          <cell r="J1528">
            <v>41856</v>
          </cell>
        </row>
        <row r="1536">
          <cell r="H1536" t="str">
            <v>H21直前協会00723</v>
          </cell>
          <cell r="J1536" t="str">
            <v>H21直前協会00723</v>
          </cell>
        </row>
        <row r="1554">
          <cell r="J1554" t="str">
            <v>cst_shinsei_</v>
          </cell>
        </row>
        <row r="1555">
          <cell r="J1555" t="str">
            <v>_NOTIFY</v>
          </cell>
        </row>
        <row r="1556">
          <cell r="J1556" t="str">
            <v>_STRUCT</v>
          </cell>
        </row>
        <row r="1560">
          <cell r="J1560" t="str">
            <v/>
          </cell>
        </row>
        <row r="1562">
          <cell r="J1562" t="str">
            <v/>
          </cell>
        </row>
        <row r="1563">
          <cell r="J1563" t="str">
            <v/>
          </cell>
        </row>
        <row r="1564">
          <cell r="J1564" t="str">
            <v/>
          </cell>
        </row>
        <row r="1566">
          <cell r="J1566" t="str">
            <v/>
          </cell>
        </row>
        <row r="1567">
          <cell r="J1567" t="str">
            <v/>
          </cell>
        </row>
        <row r="1569">
          <cell r="J1569" t="str">
            <v/>
          </cell>
        </row>
        <row r="1572">
          <cell r="J1572" t="str">
            <v/>
          </cell>
        </row>
        <row r="1577">
          <cell r="J1577" t="str">
            <v/>
          </cell>
        </row>
        <row r="1578">
          <cell r="J1578" t="str">
            <v/>
          </cell>
        </row>
        <row r="1585">
          <cell r="J1585" t="str">
            <v/>
          </cell>
        </row>
        <row r="1586">
          <cell r="J1586" t="str">
            <v/>
          </cell>
        </row>
        <row r="1587">
          <cell r="J1587" t="str">
            <v/>
          </cell>
        </row>
        <row r="1767">
          <cell r="H1767" t="str">
            <v>MKJ-2015-1-10-00002</v>
          </cell>
        </row>
        <row r="1770">
          <cell r="J1770" t="str">
            <v/>
          </cell>
        </row>
      </sheetData>
      <sheetData sheetId="6">
        <row r="10">
          <cell r="I10" t="str">
            <v>本支店名が取得できません。空欄の可能性があります。</v>
          </cell>
        </row>
        <row r="17">
          <cell r="I17" t="str">
            <v>本支店名が取得できません。空欄の可能性があります。</v>
          </cell>
        </row>
        <row r="24">
          <cell r="I24" t="str">
            <v>本支店名が取得できません。空欄の可能性があります。</v>
          </cell>
        </row>
      </sheetData>
      <sheetData sheetId="7">
        <row r="10">
          <cell r="G10">
            <v>40900</v>
          </cell>
        </row>
        <row r="11">
          <cell r="G11">
            <v>41955</v>
          </cell>
        </row>
        <row r="12">
          <cell r="G12">
            <v>40889</v>
          </cell>
        </row>
        <row r="14">
          <cell r="I14" t="str">
            <v xml:space="preserve">  様</v>
          </cell>
        </row>
        <row r="18">
          <cell r="G18" t="str">
            <v>550-0005</v>
          </cell>
          <cell r="I18" t="str">
            <v>550-0005</v>
          </cell>
        </row>
        <row r="19">
          <cell r="G19" t="str">
            <v>大阪市西区西本町1-7-21</v>
          </cell>
          <cell r="I19" t="str">
            <v>大阪市西区西本町1-7-21</v>
          </cell>
        </row>
        <row r="20">
          <cell r="G20" t="str">
            <v>株式会社　エシェンツ・ジャパン</v>
          </cell>
          <cell r="I20" t="str">
            <v>株式会社　エシェンツ・ジャパン</v>
          </cell>
        </row>
        <row r="21">
          <cell r="G21" t="str">
            <v>06-6535-4270</v>
          </cell>
        </row>
        <row r="23">
          <cell r="I23">
            <v>130000</v>
          </cell>
        </row>
        <row r="25">
          <cell r="I25" t="str">
            <v/>
          </cell>
        </row>
        <row r="27">
          <cell r="G27">
            <v>10000</v>
          </cell>
        </row>
        <row r="33">
          <cell r="I33" t="str">
            <v/>
          </cell>
        </row>
        <row r="36">
          <cell r="I36">
            <v>30000</v>
          </cell>
        </row>
        <row r="38">
          <cell r="I38">
            <v>0</v>
          </cell>
        </row>
        <row r="40">
          <cell r="I40">
            <v>30000</v>
          </cell>
        </row>
        <row r="239">
          <cell r="G239">
            <v>250000</v>
          </cell>
          <cell r="I239">
            <v>250000</v>
          </cell>
        </row>
        <row r="240">
          <cell r="G240" t="str">
            <v>株式会社領収書   代表取締役　氏名</v>
          </cell>
        </row>
        <row r="243">
          <cell r="I243" t="str">
            <v/>
          </cell>
        </row>
        <row r="251">
          <cell r="G251">
            <v>100000</v>
          </cell>
        </row>
        <row r="253">
          <cell r="G253">
            <v>150000</v>
          </cell>
          <cell r="I253">
            <v>150000</v>
          </cell>
        </row>
        <row r="257">
          <cell r="I257">
            <v>0</v>
          </cell>
        </row>
        <row r="259">
          <cell r="I259">
            <v>0</v>
          </cell>
        </row>
        <row r="263">
          <cell r="I263">
            <v>0</v>
          </cell>
        </row>
        <row r="268">
          <cell r="I268">
            <v>0</v>
          </cell>
        </row>
        <row r="273">
          <cell r="I273">
            <v>0</v>
          </cell>
        </row>
        <row r="278">
          <cell r="I278">
            <v>0</v>
          </cell>
        </row>
        <row r="283">
          <cell r="I283">
            <v>0</v>
          </cell>
        </row>
        <row r="288">
          <cell r="I288">
            <v>0</v>
          </cell>
        </row>
        <row r="293">
          <cell r="I293">
            <v>0</v>
          </cell>
        </row>
        <row r="298">
          <cell r="I298">
            <v>0</v>
          </cell>
        </row>
        <row r="303">
          <cell r="I303">
            <v>0</v>
          </cell>
        </row>
        <row r="308">
          <cell r="I308">
            <v>0</v>
          </cell>
        </row>
        <row r="313">
          <cell r="I313">
            <v>0</v>
          </cell>
        </row>
        <row r="318">
          <cell r="I318">
            <v>0</v>
          </cell>
        </row>
        <row r="321">
          <cell r="I321" t="str">
            <v/>
          </cell>
        </row>
        <row r="322">
          <cell r="I322" t="str">
            <v/>
          </cell>
        </row>
        <row r="323">
          <cell r="I323" t="str">
            <v/>
          </cell>
        </row>
        <row r="324">
          <cell r="I324" t="str">
            <v/>
          </cell>
        </row>
        <row r="325">
          <cell r="I325" t="str">
            <v/>
          </cell>
        </row>
        <row r="326">
          <cell r="I326" t="str">
            <v/>
          </cell>
        </row>
        <row r="328">
          <cell r="I328" t="str">
            <v/>
          </cell>
        </row>
        <row r="332">
          <cell r="G332">
            <v>1000</v>
          </cell>
        </row>
        <row r="338">
          <cell r="G338">
            <v>1200</v>
          </cell>
        </row>
        <row r="344">
          <cell r="G344">
            <v>1300</v>
          </cell>
        </row>
        <row r="350">
          <cell r="G350">
            <v>14000</v>
          </cell>
        </row>
        <row r="356">
          <cell r="G356">
            <v>15000</v>
          </cell>
        </row>
        <row r="362">
          <cell r="G362">
            <v>21000</v>
          </cell>
        </row>
      </sheetData>
      <sheetData sheetId="8">
        <row r="5">
          <cell r="H5" t="str">
            <v>出張費</v>
          </cell>
        </row>
        <row r="6">
          <cell r="H6" t="str">
            <v/>
          </cell>
        </row>
        <row r="7">
          <cell r="H7" t="str">
            <v/>
          </cell>
        </row>
        <row r="8">
          <cell r="H8" t="str">
            <v/>
          </cell>
        </row>
        <row r="9">
          <cell r="H9" t="str">
            <v/>
          </cell>
        </row>
        <row r="10">
          <cell r="H10" t="str">
            <v/>
          </cell>
        </row>
        <row r="11">
          <cell r="H11" t="str">
            <v/>
          </cell>
        </row>
        <row r="12">
          <cell r="H12" t="str">
            <v/>
          </cell>
        </row>
        <row r="13">
          <cell r="H13" t="str">
            <v/>
          </cell>
        </row>
        <row r="14">
          <cell r="H14" t="str">
            <v/>
          </cell>
        </row>
        <row r="15">
          <cell r="H15" t="str">
            <v/>
          </cell>
        </row>
        <row r="18">
          <cell r="G18">
            <v>1</v>
          </cell>
        </row>
        <row r="19">
          <cell r="G19">
            <v>10000</v>
          </cell>
        </row>
      </sheetData>
      <sheetData sheetId="9">
        <row r="18">
          <cell r="J18">
            <v>2</v>
          </cell>
        </row>
        <row r="51">
          <cell r="J51" t="str">
            <v/>
          </cell>
        </row>
        <row r="78">
          <cell r="J78" t="str">
            <v/>
          </cell>
        </row>
        <row r="79">
          <cell r="J79" t="str">
            <v/>
          </cell>
        </row>
        <row r="80">
          <cell r="J80" t="str">
            <v/>
          </cell>
        </row>
        <row r="82">
          <cell r="J82" t="str">
            <v>令和    年    月    日</v>
          </cell>
        </row>
        <row r="86">
          <cell r="J86" t="str">
            <v/>
          </cell>
        </row>
        <row r="88">
          <cell r="J88" t="str">
            <v/>
          </cell>
        </row>
        <row r="105">
          <cell r="J105" t="str">
            <v/>
          </cell>
        </row>
        <row r="120">
          <cell r="J120" t="str">
            <v/>
          </cell>
        </row>
        <row r="133">
          <cell r="J133" t="str">
            <v/>
          </cell>
        </row>
        <row r="161">
          <cell r="J161" t="str">
            <v/>
          </cell>
        </row>
        <row r="162">
          <cell r="J162" t="str">
            <v/>
          </cell>
        </row>
        <row r="168">
          <cell r="J168" t="str">
            <v/>
          </cell>
        </row>
        <row r="176">
          <cell r="J176" t="str">
            <v/>
          </cell>
        </row>
        <row r="202">
          <cell r="J202" t="str">
            <v/>
          </cell>
        </row>
        <row r="203">
          <cell r="J203" t="str">
            <v/>
          </cell>
        </row>
        <row r="204">
          <cell r="J204" t="str">
            <v/>
          </cell>
        </row>
        <row r="206">
          <cell r="J206" t="str">
            <v/>
          </cell>
        </row>
        <row r="208">
          <cell r="J208" t="str">
            <v xml:space="preserve">
</v>
          </cell>
        </row>
        <row r="209">
          <cell r="J209" t="str">
            <v/>
          </cell>
        </row>
        <row r="211">
          <cell r="J211" t="str">
            <v/>
          </cell>
        </row>
        <row r="212">
          <cell r="J212" t="str">
            <v/>
          </cell>
        </row>
        <row r="214">
          <cell r="J214" t="str">
            <v/>
          </cell>
        </row>
        <row r="215">
          <cell r="J215" t="str">
            <v/>
          </cell>
        </row>
        <row r="225">
          <cell r="J225" t="str">
            <v/>
          </cell>
        </row>
        <row r="227">
          <cell r="J227" t="str">
            <v/>
          </cell>
        </row>
        <row r="229">
          <cell r="J229" t="str">
            <v xml:space="preserve">
</v>
          </cell>
        </row>
        <row r="230">
          <cell r="J230" t="str">
            <v/>
          </cell>
        </row>
        <row r="232">
          <cell r="J232" t="str">
            <v/>
          </cell>
        </row>
        <row r="233">
          <cell r="J233" t="str">
            <v/>
          </cell>
        </row>
        <row r="235">
          <cell r="J235" t="str">
            <v/>
          </cell>
        </row>
        <row r="236">
          <cell r="J236" t="str">
            <v/>
          </cell>
        </row>
        <row r="240">
          <cell r="J240" t="str">
            <v/>
          </cell>
        </row>
        <row r="242">
          <cell r="J242" t="str">
            <v/>
          </cell>
        </row>
        <row r="244">
          <cell r="J244" t="str">
            <v xml:space="preserve">
</v>
          </cell>
        </row>
        <row r="245">
          <cell r="J245" t="str">
            <v/>
          </cell>
        </row>
        <row r="247">
          <cell r="J247" t="str">
            <v/>
          </cell>
        </row>
        <row r="248">
          <cell r="J248" t="str">
            <v/>
          </cell>
        </row>
        <row r="250">
          <cell r="J250" t="str">
            <v/>
          </cell>
        </row>
        <row r="251">
          <cell r="J251" t="str">
            <v/>
          </cell>
        </row>
        <row r="255">
          <cell r="J255" t="str">
            <v/>
          </cell>
        </row>
        <row r="257">
          <cell r="J257" t="str">
            <v/>
          </cell>
        </row>
        <row r="259">
          <cell r="J259" t="str">
            <v xml:space="preserve">
</v>
          </cell>
        </row>
        <row r="260">
          <cell r="J260" t="str">
            <v/>
          </cell>
        </row>
        <row r="262">
          <cell r="J262" t="str">
            <v/>
          </cell>
        </row>
        <row r="263">
          <cell r="J263" t="str">
            <v/>
          </cell>
        </row>
        <row r="265">
          <cell r="J265" t="str">
            <v/>
          </cell>
        </row>
        <row r="266">
          <cell r="J266" t="str">
            <v/>
          </cell>
        </row>
        <row r="270">
          <cell r="J270" t="str">
            <v/>
          </cell>
        </row>
        <row r="272">
          <cell r="J272" t="str">
            <v/>
          </cell>
        </row>
        <row r="274">
          <cell r="J274" t="str">
            <v xml:space="preserve">
</v>
          </cell>
        </row>
        <row r="275">
          <cell r="J275" t="str">
            <v/>
          </cell>
        </row>
        <row r="277">
          <cell r="J277" t="str">
            <v/>
          </cell>
        </row>
        <row r="278">
          <cell r="J278" t="str">
            <v/>
          </cell>
        </row>
        <row r="280">
          <cell r="J280" t="str">
            <v/>
          </cell>
        </row>
        <row r="281">
          <cell r="J281" t="str">
            <v/>
          </cell>
        </row>
        <row r="296">
          <cell r="H296">
            <v>111</v>
          </cell>
        </row>
        <row r="297">
          <cell r="H297">
            <v>111.11</v>
          </cell>
        </row>
        <row r="306">
          <cell r="J306" t="str">
            <v/>
          </cell>
        </row>
        <row r="307">
          <cell r="J307" t="str">
            <v/>
          </cell>
        </row>
        <row r="311">
          <cell r="J311" t="str">
            <v/>
          </cell>
        </row>
        <row r="337">
          <cell r="J337" t="str">
            <v/>
          </cell>
        </row>
        <row r="338">
          <cell r="J338" t="str">
            <v/>
          </cell>
        </row>
        <row r="339">
          <cell r="J339" t="str">
            <v/>
          </cell>
        </row>
        <row r="341">
          <cell r="J341" t="str">
            <v/>
          </cell>
        </row>
        <row r="343">
          <cell r="J343" t="str">
            <v xml:space="preserve">
</v>
          </cell>
        </row>
        <row r="344">
          <cell r="J344" t="str">
            <v/>
          </cell>
        </row>
        <row r="346">
          <cell r="J346" t="str">
            <v/>
          </cell>
        </row>
        <row r="347">
          <cell r="J347" t="str">
            <v/>
          </cell>
        </row>
        <row r="349">
          <cell r="J349" t="str">
            <v/>
          </cell>
        </row>
        <row r="350">
          <cell r="J350" t="str">
            <v/>
          </cell>
        </row>
        <row r="360">
          <cell r="J360" t="str">
            <v/>
          </cell>
        </row>
        <row r="362">
          <cell r="J362" t="str">
            <v/>
          </cell>
        </row>
        <row r="364">
          <cell r="J364" t="str">
            <v xml:space="preserve">
</v>
          </cell>
        </row>
        <row r="365">
          <cell r="J365" t="str">
            <v/>
          </cell>
        </row>
        <row r="367">
          <cell r="J367" t="str">
            <v/>
          </cell>
        </row>
        <row r="368">
          <cell r="J368" t="str">
            <v/>
          </cell>
        </row>
        <row r="370">
          <cell r="J370" t="str">
            <v/>
          </cell>
        </row>
        <row r="371">
          <cell r="J371" t="str">
            <v/>
          </cell>
        </row>
        <row r="375">
          <cell r="J375" t="str">
            <v/>
          </cell>
        </row>
        <row r="377">
          <cell r="J377" t="str">
            <v/>
          </cell>
        </row>
        <row r="379">
          <cell r="J379" t="str">
            <v xml:space="preserve">
</v>
          </cell>
        </row>
        <row r="380">
          <cell r="J380" t="str">
            <v/>
          </cell>
        </row>
        <row r="382">
          <cell r="J382" t="str">
            <v/>
          </cell>
        </row>
        <row r="383">
          <cell r="J383" t="str">
            <v/>
          </cell>
        </row>
        <row r="385">
          <cell r="J385" t="str">
            <v/>
          </cell>
        </row>
        <row r="386">
          <cell r="J386" t="str">
            <v/>
          </cell>
        </row>
        <row r="390">
          <cell r="J390" t="str">
            <v/>
          </cell>
        </row>
        <row r="392">
          <cell r="J392" t="str">
            <v/>
          </cell>
        </row>
        <row r="394">
          <cell r="J394" t="str">
            <v xml:space="preserve">
</v>
          </cell>
        </row>
        <row r="395">
          <cell r="J395" t="str">
            <v/>
          </cell>
        </row>
        <row r="397">
          <cell r="J397" t="str">
            <v/>
          </cell>
        </row>
        <row r="398">
          <cell r="J398" t="str">
            <v/>
          </cell>
        </row>
        <row r="400">
          <cell r="J400" t="str">
            <v/>
          </cell>
        </row>
        <row r="401">
          <cell r="J401" t="str">
            <v/>
          </cell>
        </row>
        <row r="405">
          <cell r="J405" t="str">
            <v/>
          </cell>
        </row>
        <row r="407">
          <cell r="J407" t="str">
            <v/>
          </cell>
        </row>
        <row r="409">
          <cell r="J409" t="str">
            <v xml:space="preserve">
</v>
          </cell>
        </row>
        <row r="410">
          <cell r="J410" t="str">
            <v/>
          </cell>
        </row>
        <row r="412">
          <cell r="J412" t="str">
            <v/>
          </cell>
        </row>
        <row r="413">
          <cell r="J413" t="str">
            <v/>
          </cell>
        </row>
        <row r="415">
          <cell r="J415" t="str">
            <v/>
          </cell>
        </row>
        <row r="416">
          <cell r="J416" t="str">
            <v/>
          </cell>
        </row>
        <row r="441">
          <cell r="J441" t="str">
            <v/>
          </cell>
        </row>
        <row r="442">
          <cell r="J442" t="str">
            <v/>
          </cell>
        </row>
        <row r="446">
          <cell r="J446" t="str">
            <v/>
          </cell>
        </row>
        <row r="472">
          <cell r="J472" t="str">
            <v/>
          </cell>
        </row>
        <row r="473">
          <cell r="J473" t="str">
            <v/>
          </cell>
        </row>
        <row r="474">
          <cell r="J474" t="str">
            <v/>
          </cell>
        </row>
        <row r="476">
          <cell r="J476" t="str">
            <v/>
          </cell>
        </row>
        <row r="478">
          <cell r="J478" t="str">
            <v xml:space="preserve">
</v>
          </cell>
        </row>
        <row r="479">
          <cell r="J479" t="str">
            <v/>
          </cell>
        </row>
        <row r="481">
          <cell r="J481" t="str">
            <v/>
          </cell>
        </row>
        <row r="482">
          <cell r="J482" t="str">
            <v/>
          </cell>
        </row>
        <row r="484">
          <cell r="J484" t="str">
            <v/>
          </cell>
        </row>
        <row r="485">
          <cell r="J485" t="str">
            <v/>
          </cell>
        </row>
        <row r="495">
          <cell r="J495" t="str">
            <v/>
          </cell>
        </row>
        <row r="497">
          <cell r="J497" t="str">
            <v/>
          </cell>
        </row>
        <row r="499">
          <cell r="J499" t="str">
            <v xml:space="preserve">
</v>
          </cell>
        </row>
        <row r="500">
          <cell r="J500" t="str">
            <v/>
          </cell>
        </row>
        <row r="502">
          <cell r="J502" t="str">
            <v/>
          </cell>
        </row>
        <row r="503">
          <cell r="J503" t="str">
            <v/>
          </cell>
        </row>
        <row r="505">
          <cell r="J505" t="str">
            <v/>
          </cell>
        </row>
        <row r="506">
          <cell r="J506" t="str">
            <v/>
          </cell>
        </row>
        <row r="510">
          <cell r="J510" t="str">
            <v/>
          </cell>
        </row>
        <row r="512">
          <cell r="J512" t="str">
            <v/>
          </cell>
        </row>
        <row r="514">
          <cell r="J514" t="str">
            <v xml:space="preserve">
</v>
          </cell>
        </row>
        <row r="515">
          <cell r="J515" t="str">
            <v/>
          </cell>
        </row>
        <row r="517">
          <cell r="J517" t="str">
            <v/>
          </cell>
        </row>
        <row r="518">
          <cell r="J518" t="str">
            <v/>
          </cell>
        </row>
        <row r="520">
          <cell r="J520" t="str">
            <v/>
          </cell>
        </row>
        <row r="521">
          <cell r="J521" t="str">
            <v/>
          </cell>
        </row>
        <row r="525">
          <cell r="J525" t="str">
            <v/>
          </cell>
        </row>
        <row r="527">
          <cell r="J527" t="str">
            <v/>
          </cell>
        </row>
        <row r="529">
          <cell r="J529" t="str">
            <v xml:space="preserve">
</v>
          </cell>
        </row>
        <row r="530">
          <cell r="J530" t="str">
            <v/>
          </cell>
        </row>
        <row r="532">
          <cell r="J532" t="str">
            <v/>
          </cell>
        </row>
        <row r="533">
          <cell r="J533" t="str">
            <v/>
          </cell>
        </row>
        <row r="535">
          <cell r="J535" t="str">
            <v/>
          </cell>
        </row>
        <row r="536">
          <cell r="J536" t="str">
            <v/>
          </cell>
        </row>
        <row r="540">
          <cell r="J540" t="str">
            <v/>
          </cell>
        </row>
        <row r="542">
          <cell r="J542" t="str">
            <v/>
          </cell>
        </row>
        <row r="544">
          <cell r="J544" t="str">
            <v xml:space="preserve">
</v>
          </cell>
        </row>
        <row r="545">
          <cell r="J545" t="str">
            <v/>
          </cell>
        </row>
        <row r="547">
          <cell r="J547" t="str">
            <v/>
          </cell>
        </row>
        <row r="548">
          <cell r="J548" t="str">
            <v/>
          </cell>
        </row>
        <row r="550">
          <cell r="J550" t="str">
            <v/>
          </cell>
        </row>
        <row r="551">
          <cell r="J551" t="str">
            <v/>
          </cell>
        </row>
        <row r="570">
          <cell r="J570" t="str">
            <v/>
          </cell>
        </row>
        <row r="571">
          <cell r="J571" t="str">
            <v/>
          </cell>
        </row>
        <row r="576">
          <cell r="J576" t="str">
            <v/>
          </cell>
        </row>
        <row r="577">
          <cell r="J577" t="str">
            <v/>
          </cell>
        </row>
        <row r="581">
          <cell r="J581" t="str">
            <v/>
          </cell>
        </row>
        <row r="607">
          <cell r="J607" t="str">
            <v/>
          </cell>
        </row>
        <row r="608">
          <cell r="J608" t="str">
            <v/>
          </cell>
        </row>
        <row r="609">
          <cell r="J609" t="str">
            <v/>
          </cell>
        </row>
        <row r="611">
          <cell r="J611" t="str">
            <v/>
          </cell>
        </row>
        <row r="613">
          <cell r="J613" t="str">
            <v xml:space="preserve">
</v>
          </cell>
        </row>
        <row r="614">
          <cell r="J614" t="str">
            <v/>
          </cell>
        </row>
        <row r="617">
          <cell r="J617" t="str">
            <v/>
          </cell>
        </row>
        <row r="619">
          <cell r="J619" t="str">
            <v/>
          </cell>
        </row>
        <row r="620">
          <cell r="J620" t="str">
            <v/>
          </cell>
        </row>
        <row r="630">
          <cell r="J630" t="str">
            <v/>
          </cell>
        </row>
        <row r="632">
          <cell r="J632" t="str">
            <v/>
          </cell>
        </row>
        <row r="634">
          <cell r="J634" t="str">
            <v xml:space="preserve">
</v>
          </cell>
        </row>
        <row r="635">
          <cell r="J635" t="str">
            <v/>
          </cell>
        </row>
        <row r="637">
          <cell r="J637" t="str">
            <v/>
          </cell>
        </row>
        <row r="638">
          <cell r="J638" t="str">
            <v/>
          </cell>
        </row>
        <row r="640">
          <cell r="J640" t="str">
            <v/>
          </cell>
        </row>
        <row r="641">
          <cell r="J641" t="str">
            <v/>
          </cell>
        </row>
        <row r="645">
          <cell r="J645" t="str">
            <v/>
          </cell>
        </row>
        <row r="647">
          <cell r="J647" t="str">
            <v/>
          </cell>
        </row>
        <row r="649">
          <cell r="J649" t="str">
            <v xml:space="preserve">
</v>
          </cell>
        </row>
        <row r="650">
          <cell r="J650" t="str">
            <v/>
          </cell>
        </row>
        <row r="652">
          <cell r="J652" t="str">
            <v/>
          </cell>
        </row>
        <row r="653">
          <cell r="J653" t="str">
            <v/>
          </cell>
        </row>
        <row r="655">
          <cell r="J655" t="str">
            <v/>
          </cell>
        </row>
        <row r="656">
          <cell r="J656" t="str">
            <v/>
          </cell>
        </row>
        <row r="660">
          <cell r="J660" t="str">
            <v/>
          </cell>
        </row>
        <row r="662">
          <cell r="J662" t="str">
            <v/>
          </cell>
        </row>
        <row r="664">
          <cell r="J664" t="str">
            <v xml:space="preserve">
</v>
          </cell>
        </row>
        <row r="665">
          <cell r="J665" t="str">
            <v/>
          </cell>
        </row>
        <row r="667">
          <cell r="J667" t="str">
            <v/>
          </cell>
        </row>
        <row r="668">
          <cell r="J668" t="str">
            <v/>
          </cell>
        </row>
        <row r="670">
          <cell r="J670" t="str">
            <v/>
          </cell>
        </row>
        <row r="671">
          <cell r="J671" t="str">
            <v/>
          </cell>
        </row>
        <row r="675">
          <cell r="J675" t="str">
            <v/>
          </cell>
        </row>
        <row r="677">
          <cell r="J677" t="str">
            <v/>
          </cell>
        </row>
        <row r="679">
          <cell r="J679" t="str">
            <v xml:space="preserve">
</v>
          </cell>
        </row>
        <row r="680">
          <cell r="J680" t="str">
            <v/>
          </cell>
        </row>
        <row r="682">
          <cell r="J682" t="str">
            <v/>
          </cell>
        </row>
        <row r="683">
          <cell r="J683" t="str">
            <v/>
          </cell>
        </row>
        <row r="685">
          <cell r="J685" t="str">
            <v/>
          </cell>
        </row>
        <row r="686">
          <cell r="J686" t="str">
            <v/>
          </cell>
        </row>
        <row r="705">
          <cell r="J705" t="str">
            <v/>
          </cell>
        </row>
        <row r="706">
          <cell r="J706" t="str">
            <v/>
          </cell>
        </row>
        <row r="711">
          <cell r="J711" t="str">
            <v/>
          </cell>
        </row>
        <row r="712">
          <cell r="J712" t="str">
            <v/>
          </cell>
        </row>
        <row r="716">
          <cell r="J716" t="str">
            <v/>
          </cell>
        </row>
        <row r="742">
          <cell r="J742" t="str">
            <v/>
          </cell>
        </row>
        <row r="743">
          <cell r="J743" t="str">
            <v/>
          </cell>
        </row>
        <row r="744">
          <cell r="J744" t="str">
            <v/>
          </cell>
        </row>
        <row r="746">
          <cell r="J746" t="str">
            <v/>
          </cell>
        </row>
        <row r="748">
          <cell r="J748" t="str">
            <v xml:space="preserve">
</v>
          </cell>
        </row>
        <row r="749">
          <cell r="J749" t="str">
            <v/>
          </cell>
        </row>
        <row r="751">
          <cell r="J751" t="str">
            <v/>
          </cell>
        </row>
        <row r="752">
          <cell r="J752" t="str">
            <v/>
          </cell>
        </row>
        <row r="754">
          <cell r="J754" t="str">
            <v/>
          </cell>
        </row>
        <row r="755">
          <cell r="J755" t="str">
            <v/>
          </cell>
        </row>
        <row r="765">
          <cell r="J765" t="str">
            <v/>
          </cell>
        </row>
        <row r="767">
          <cell r="J767" t="str">
            <v/>
          </cell>
        </row>
        <row r="769">
          <cell r="J769" t="str">
            <v xml:space="preserve">
</v>
          </cell>
        </row>
        <row r="770">
          <cell r="J770" t="str">
            <v/>
          </cell>
        </row>
        <row r="772">
          <cell r="J772" t="str">
            <v/>
          </cell>
        </row>
        <row r="773">
          <cell r="J773" t="str">
            <v/>
          </cell>
        </row>
        <row r="775">
          <cell r="J775" t="str">
            <v/>
          </cell>
        </row>
        <row r="776">
          <cell r="J776" t="str">
            <v/>
          </cell>
        </row>
        <row r="780">
          <cell r="J780" t="str">
            <v/>
          </cell>
        </row>
        <row r="782">
          <cell r="J782" t="str">
            <v/>
          </cell>
        </row>
        <row r="784">
          <cell r="J784" t="str">
            <v xml:space="preserve">
</v>
          </cell>
        </row>
        <row r="785">
          <cell r="J785" t="str">
            <v/>
          </cell>
        </row>
        <row r="787">
          <cell r="J787" t="str">
            <v/>
          </cell>
        </row>
        <row r="788">
          <cell r="J788" t="str">
            <v/>
          </cell>
        </row>
        <row r="790">
          <cell r="J790" t="str">
            <v/>
          </cell>
        </row>
        <row r="791">
          <cell r="J791" t="str">
            <v/>
          </cell>
        </row>
        <row r="795">
          <cell r="J795" t="str">
            <v/>
          </cell>
        </row>
        <row r="797">
          <cell r="J797" t="str">
            <v/>
          </cell>
        </row>
        <row r="799">
          <cell r="J799" t="str">
            <v xml:space="preserve">
</v>
          </cell>
        </row>
        <row r="800">
          <cell r="J800" t="str">
            <v/>
          </cell>
        </row>
        <row r="802">
          <cell r="J802" t="str">
            <v/>
          </cell>
        </row>
        <row r="803">
          <cell r="J803" t="str">
            <v/>
          </cell>
        </row>
        <row r="805">
          <cell r="J805" t="str">
            <v/>
          </cell>
        </row>
        <row r="806">
          <cell r="J806" t="str">
            <v/>
          </cell>
        </row>
        <row r="810">
          <cell r="J810" t="str">
            <v/>
          </cell>
        </row>
        <row r="812">
          <cell r="J812" t="str">
            <v/>
          </cell>
        </row>
        <row r="814">
          <cell r="J814" t="str">
            <v xml:space="preserve">
</v>
          </cell>
        </row>
        <row r="815">
          <cell r="J815" t="str">
            <v/>
          </cell>
        </row>
        <row r="817">
          <cell r="J817" t="str">
            <v/>
          </cell>
        </row>
        <row r="818">
          <cell r="J818" t="str">
            <v/>
          </cell>
        </row>
        <row r="820">
          <cell r="J820" t="str">
            <v/>
          </cell>
        </row>
        <row r="821">
          <cell r="J821" t="str">
            <v/>
          </cell>
        </row>
        <row r="840">
          <cell r="J840" t="str">
            <v/>
          </cell>
        </row>
        <row r="841">
          <cell r="J841" t="str">
            <v/>
          </cell>
        </row>
      </sheetData>
      <sheetData sheetId="10">
        <row r="12">
          <cell r="I12" t="str">
            <v>一般財団法人 宮城県建築住宅センター</v>
          </cell>
        </row>
        <row r="23">
          <cell r="I23" t="str">
            <v/>
          </cell>
        </row>
        <row r="24">
          <cell r="I24" t="str">
            <v>○○市</v>
          </cell>
        </row>
        <row r="26">
          <cell r="F26" t="str">
            <v>基点</v>
          </cell>
        </row>
        <row r="27">
          <cell r="B27" t="str">
            <v>鎌ヶ谷市</v>
          </cell>
        </row>
        <row r="28">
          <cell r="B28" t="str">
            <v>鎌ケ谷市</v>
          </cell>
        </row>
        <row r="29">
          <cell r="B29" t="str">
            <v>鎌ｹ谷市</v>
          </cell>
        </row>
        <row r="30">
          <cell r="B30" t="str">
            <v>鎌が谷市</v>
          </cell>
        </row>
        <row r="39">
          <cell r="I39" t="str">
            <v/>
          </cell>
        </row>
        <row r="50">
          <cell r="I50" t="str">
            <v/>
          </cell>
        </row>
        <row r="52">
          <cell r="I52" t="str">
            <v/>
          </cell>
        </row>
        <row r="54">
          <cell r="I54" t="str">
            <v/>
          </cell>
        </row>
        <row r="59">
          <cell r="I59" t="str">
            <v/>
          </cell>
        </row>
        <row r="60">
          <cell r="I60" t="str">
            <v/>
          </cell>
        </row>
        <row r="62">
          <cell r="F62" t="str">
            <v>行政庁情報</v>
          </cell>
        </row>
        <row r="72">
          <cell r="H72" t="str">
            <v/>
          </cell>
        </row>
        <row r="75">
          <cell r="A75" t="str">
            <v/>
          </cell>
        </row>
        <row r="76">
          <cell r="A76">
            <v>2</v>
          </cell>
        </row>
        <row r="79">
          <cell r="A79" t="str">
            <v>安藤　一弘</v>
          </cell>
        </row>
        <row r="80">
          <cell r="A80" t="str">
            <v>福澤　榮治</v>
          </cell>
        </row>
        <row r="81">
          <cell r="A81" t="str">
            <v>岩田　賢蔵</v>
          </cell>
        </row>
        <row r="82">
          <cell r="A82" t="str">
            <v>飯山　滋人</v>
          </cell>
        </row>
        <row r="83">
          <cell r="A83" t="str">
            <v>山本　嘉孝</v>
          </cell>
        </row>
        <row r="114">
          <cell r="I114" t="str">
            <v>■</v>
          </cell>
        </row>
        <row r="115">
          <cell r="I115" t="str">
            <v>□</v>
          </cell>
        </row>
        <row r="116">
          <cell r="I116" t="str">
            <v>□</v>
          </cell>
        </row>
        <row r="129">
          <cell r="I129" t="str">
            <v>ルート2検査員ユーザID</v>
          </cell>
        </row>
        <row r="144">
          <cell r="I144" t="str">
            <v>1604ge</v>
          </cell>
        </row>
        <row r="145">
          <cell r="I145" t="str">
            <v>1506le</v>
          </cell>
        </row>
        <row r="149">
          <cell r="I149" t="str">
            <v>建築基準法第６条の２第４項の規定による</v>
          </cell>
        </row>
        <row r="152">
          <cell r="I152" t="str">
            <v>建築基準法第６条の２第９項の規定による</v>
          </cell>
        </row>
        <row r="154">
          <cell r="I154" t="str">
            <v>建築基準法第６条の２第４項の規定による</v>
          </cell>
        </row>
        <row r="157">
          <cell r="I157" t="str">
            <v>　下記による確認申請書は、下記の理由により建築基準法第６条第１項（同法第６条の４第１項の規定により読み替えて適用される同法第６条第１項）の建築基準関係規定に適合するかどうかを決定することができないので、同法第6条の2第4項（同法第87条第1項、第87条の4又は第88条第1項若しくは第2項において準用する場合を含む。）の規定により通知します。
　</v>
          </cell>
        </row>
        <row r="160">
          <cell r="I160" t="str">
            <v>　下記による確認申請書は、下記の理由により建築基準法第６条第１項（同法第６条の３第１項の規定により読み替えて適用される同法第６条第１項）の建築基準関係規定に適合するかどうかを決定することができないので、同法第6条の2第9項（同法第87条第1項、第87条の2又は第88条第1項若しくは第2項において準用する場合を含む。）の規定により通知します。
　</v>
          </cell>
        </row>
        <row r="162">
          <cell r="I162" t="str">
            <v>　下記による確認申請書は、下記の理由により建築基準法第６条第１項（同法第６条の４第１項の規定により読み替えて適用される同法第６条第１項）の建築基準関係規定に適合するかどうかを決定することができないので、同法第6条の2第4項（同法第87条第1項、第87条の4又は第88条第1項若しくは第2項において準用する場合を含む。）の規定により通知します。
　</v>
          </cell>
        </row>
        <row r="166">
          <cell r="I166" t="str">
            <v>建築基準法第６条の２第４項の規定による</v>
          </cell>
        </row>
        <row r="169">
          <cell r="I169" t="str">
            <v>建築基準法第６条の２第９項の規定による</v>
          </cell>
        </row>
        <row r="171">
          <cell r="I171" t="str">
            <v>建築基準法第６条の２第４項の規定による</v>
          </cell>
        </row>
        <row r="174">
          <cell r="I174" t="str">
            <v>　別添の確認申請書及び添付図書に記載の計画は、下記の理由により建築基準法第6条第1項（同法第6条の4第1項の規定により読み替えて適用される同法第6条第1項）の建築基準関係規定に適合しないことを認めましたので、同条第4項（同法第87条第1項、第87条の4又は第88条第1項若しくは第2項において準用する場合を含む。）の規定により通知します。
　</v>
          </cell>
        </row>
        <row r="177">
          <cell r="I177" t="str">
            <v>　別添の確認申請書及び添付図書に記載の計画は、下記の理由により建築基準法第6条第1項（同法第6条の3第1項の規定により読み替えて適用される同法第6条第1項）の建築基準関係規定に適合しないことを認めましたので、同条第9項（同法第87条第1項、第87条の2又は第88条第1項若しくは第2項において準用する場合を含む。）の規定により通知します。
　</v>
          </cell>
        </row>
        <row r="179">
          <cell r="I179" t="str">
            <v>　別添の確認申請書及び添付図書に記載の計画は、下記の理由により建築基準法第6条第1項（同法第6条の4第1項の規定により読み替えて適用される同法第6条第1項）の建築基準関係規定に適合しないことを認めましたので、同条第4項（同法第87条第1項、第87条の4又は第88条第1項若しくは第2項において準用する場合を含む。）の規定により通知します。
　</v>
          </cell>
        </row>
      </sheetData>
      <sheetData sheetId="11">
        <row r="30">
          <cell r="A30" t="str">
            <v>　なお、この処分に不服があるときは、この通知を受けた日の翌日から起算して３ヶ月以内に○○市建築審査会に対して審査請求をすることができます（なお、この通知を受けた日の翌日から起算して３ヶ月以内であつても、処分の日から１年を経過すると審査請求をすることができなくなります。）。また、この通知を受けた日（当該処分につき審査請求をした場合においては、これに対する裁決の送達を受けた日）の翌日から起算して６か月以内に一般財団法人 宮城県建築住宅センターを被告として（訴訟において一般財団法人 宮城県建築住宅センターを代表する者は理事長　三　浦　隆　夫となります。）、処分の取消しの訴えを提起することができます（なお、この通知又は裁決の送達を受けた日の翌日から起算して６か月以内であつても、処分又は裁決の日から１年を経過すると処分の取消しの訴えを提起することができなくなります。）。</v>
          </cell>
        </row>
      </sheetData>
      <sheetData sheetId="12">
        <row r="24">
          <cell r="C24" t="str">
            <v>宮城県塩竈市</v>
          </cell>
        </row>
        <row r="40">
          <cell r="A40" t="str">
            <v>東京消防署　消防所長</v>
          </cell>
        </row>
        <row r="54">
          <cell r="C54" t="str">
            <v>Error</v>
          </cell>
        </row>
        <row r="56">
          <cell r="C56" t="str">
            <v/>
          </cell>
        </row>
        <row r="58">
          <cell r="C58">
            <v>2</v>
          </cell>
        </row>
        <row r="60">
          <cell r="C60" t="str">
            <v/>
          </cell>
        </row>
        <row r="62">
          <cell r="C62">
            <v>2</v>
          </cell>
        </row>
        <row r="63">
          <cell r="C63">
            <v>3</v>
          </cell>
        </row>
        <row r="64">
          <cell r="C64">
            <v>1</v>
          </cell>
        </row>
        <row r="67">
          <cell r="C67" t="str">
            <v>東京消防署　消防所長様</v>
          </cell>
        </row>
        <row r="73">
          <cell r="A73">
            <v>73</v>
          </cell>
        </row>
        <row r="75">
          <cell r="B75" t="str">
            <v>兵庫県神戸市</v>
          </cell>
        </row>
        <row r="76">
          <cell r="B76" t="str">
            <v>兵庫県神戸市東灘区</v>
          </cell>
        </row>
        <row r="77">
          <cell r="B77" t="str">
            <v>兵庫県神戸市灘区</v>
          </cell>
        </row>
        <row r="78">
          <cell r="B78" t="str">
            <v>兵庫県神戸市中央区</v>
          </cell>
        </row>
        <row r="79">
          <cell r="B79" t="str">
            <v>兵庫県神戸市兵庫区</v>
          </cell>
        </row>
        <row r="80">
          <cell r="B80" t="str">
            <v>兵庫県神戸市北区</v>
          </cell>
        </row>
        <row r="81">
          <cell r="B81" t="str">
            <v>兵庫県神戸市長田区</v>
          </cell>
        </row>
        <row r="82">
          <cell r="B82" t="str">
            <v>兵庫県神戸市須磨区</v>
          </cell>
        </row>
        <row r="83">
          <cell r="B83" t="str">
            <v>兵庫県神戸市垂水区</v>
          </cell>
        </row>
        <row r="84">
          <cell r="B84" t="str">
            <v>兵庫県神戸市西区</v>
          </cell>
        </row>
        <row r="85">
          <cell r="B85" t="str">
            <v>兵庫県神戸市水上区</v>
          </cell>
        </row>
        <row r="88">
          <cell r="B88" t="str">
            <v>愛知県名古屋市</v>
          </cell>
        </row>
      </sheetData>
      <sheetData sheetId="13">
        <row r="12">
          <cell r="G12" t="str">
            <v/>
          </cell>
        </row>
        <row r="13">
          <cell r="G13" t="str">
            <v/>
          </cell>
        </row>
        <row r="14">
          <cell r="G14" t="str">
            <v>日本建築センター</v>
          </cell>
        </row>
        <row r="17">
          <cell r="G17" t="str">
            <v/>
          </cell>
        </row>
        <row r="20">
          <cell r="G20" t="str">
            <v/>
          </cell>
        </row>
        <row r="25">
          <cell r="G25" t="str">
            <v/>
          </cell>
        </row>
        <row r="28">
          <cell r="G28" t="str">
            <v/>
          </cell>
        </row>
        <row r="33">
          <cell r="G33" t="str">
            <v/>
          </cell>
        </row>
        <row r="36">
          <cell r="G36" t="str">
            <v/>
          </cell>
        </row>
        <row r="41">
          <cell r="G41" t="str">
            <v/>
          </cell>
        </row>
        <row r="44">
          <cell r="G44" t="str">
            <v/>
          </cell>
        </row>
        <row r="49">
          <cell r="G49" t="str">
            <v/>
          </cell>
        </row>
        <row r="52">
          <cell r="G52" t="str">
            <v/>
          </cell>
        </row>
        <row r="57">
          <cell r="G57" t="str">
            <v/>
          </cell>
        </row>
        <row r="60">
          <cell r="G60" t="str">
            <v/>
          </cell>
        </row>
        <row r="65">
          <cell r="G65" t="str">
            <v/>
          </cell>
        </row>
        <row r="66">
          <cell r="G66" t="str">
            <v>日本建築センター御中</v>
          </cell>
        </row>
        <row r="68">
          <cell r="G68" t="str">
            <v/>
          </cell>
        </row>
        <row r="70">
          <cell r="G70" t="str">
            <v>日本建築センター</v>
          </cell>
        </row>
        <row r="87">
          <cell r="B87" t="str">
            <v>A</v>
          </cell>
          <cell r="K87" t="str">
            <v>日本建築2</v>
          </cell>
        </row>
        <row r="92">
          <cell r="B92" t="str">
            <v>B</v>
          </cell>
          <cell r="K92" t="str">
            <v>昇降機2</v>
          </cell>
        </row>
        <row r="97">
          <cell r="B97" t="str">
            <v>C</v>
          </cell>
          <cell r="K97" t="str">
            <v>ベターリビ2</v>
          </cell>
        </row>
        <row r="102">
          <cell r="B102" t="str">
            <v>D</v>
          </cell>
          <cell r="K102" t="str">
            <v>HLPA2</v>
          </cell>
        </row>
        <row r="107">
          <cell r="B107" t="str">
            <v>E</v>
          </cell>
          <cell r="K107" t="str">
            <v>まちづくり2</v>
          </cell>
        </row>
        <row r="112">
          <cell r="B112" t="str">
            <v>F</v>
          </cell>
          <cell r="K112" t="str">
            <v>KKAK2</v>
          </cell>
        </row>
        <row r="117">
          <cell r="B117" t="str">
            <v>G</v>
          </cell>
          <cell r="K117" t="str">
            <v>さいたま2</v>
          </cell>
        </row>
        <row r="124">
          <cell r="B124" t="str">
            <v>H</v>
          </cell>
          <cell r="K124" t="str">
            <v>千葉県建技2</v>
          </cell>
        </row>
        <row r="129">
          <cell r="B129" t="str">
            <v>I</v>
          </cell>
          <cell r="K129" t="str">
            <v>茨城県建築2</v>
          </cell>
        </row>
        <row r="134">
          <cell r="B134" t="str">
            <v>J</v>
          </cell>
          <cell r="K134" t="str">
            <v>群馬県</v>
          </cell>
        </row>
        <row r="139">
          <cell r="B139" t="str">
            <v>K</v>
          </cell>
          <cell r="K139" t="str">
            <v>静岡県建技</v>
          </cell>
        </row>
        <row r="145">
          <cell r="B145" t="str">
            <v>L</v>
          </cell>
          <cell r="K145" t="str">
            <v>ハウスプラス</v>
          </cell>
        </row>
        <row r="153">
          <cell r="B153" t="str">
            <v>M</v>
          </cell>
          <cell r="K153" t="str">
            <v>ERI</v>
          </cell>
        </row>
        <row r="158">
          <cell r="B158" t="str">
            <v>N</v>
          </cell>
          <cell r="K158" t="str">
            <v>都市居住</v>
          </cell>
        </row>
        <row r="164">
          <cell r="B164" t="str">
            <v>O</v>
          </cell>
          <cell r="K164" t="str">
            <v>ビューロ</v>
          </cell>
        </row>
        <row r="169">
          <cell r="B169" t="str">
            <v>P</v>
          </cell>
          <cell r="K169" t="str">
            <v>建築構造</v>
          </cell>
        </row>
        <row r="174">
          <cell r="B174" t="str">
            <v>Q</v>
          </cell>
          <cell r="K174" t="str">
            <v>CIAS</v>
          </cell>
        </row>
        <row r="179">
          <cell r="B179" t="str">
            <v>R</v>
          </cell>
          <cell r="K179" t="str">
            <v>GES</v>
          </cell>
        </row>
        <row r="184">
          <cell r="B184" t="str">
            <v>S</v>
          </cell>
          <cell r="K184" t="str">
            <v>東京建築</v>
          </cell>
        </row>
        <row r="189">
          <cell r="B189" t="str">
            <v>T</v>
          </cell>
          <cell r="K189" t="str">
            <v>アウェイ</v>
          </cell>
        </row>
        <row r="194">
          <cell r="B194" t="str">
            <v>U</v>
          </cell>
          <cell r="K194" t="str">
            <v>KBI</v>
          </cell>
        </row>
        <row r="199">
          <cell r="B199" t="str">
            <v>V</v>
          </cell>
          <cell r="K199" t="str">
            <v>膜構造</v>
          </cell>
        </row>
        <row r="204">
          <cell r="B204" t="str">
            <v>W</v>
          </cell>
          <cell r="K204" t="str">
            <v>愛知県住宅2</v>
          </cell>
        </row>
        <row r="209">
          <cell r="B209" t="str">
            <v>X</v>
          </cell>
          <cell r="K209" t="str">
            <v>岐阜県</v>
          </cell>
        </row>
        <row r="214">
          <cell r="B214" t="str">
            <v>Y</v>
          </cell>
          <cell r="K214" t="str">
            <v>木材技術</v>
          </cell>
        </row>
        <row r="219">
          <cell r="B219" t="str">
            <v>Z</v>
          </cell>
          <cell r="K219" t="str">
            <v>三重県</v>
          </cell>
        </row>
        <row r="224">
          <cell r="B224" t="str">
            <v>AA</v>
          </cell>
          <cell r="K224" t="str">
            <v>GBRC2</v>
          </cell>
        </row>
        <row r="229">
          <cell r="B229" t="str">
            <v>AB</v>
          </cell>
          <cell r="K229" t="str">
            <v>OKBC2</v>
          </cell>
        </row>
        <row r="234">
          <cell r="B234" t="str">
            <v>AC</v>
          </cell>
          <cell r="K234" t="str">
            <v>兵庫県</v>
          </cell>
        </row>
        <row r="240">
          <cell r="B240" t="str">
            <v>AD</v>
          </cell>
          <cell r="K240" t="str">
            <v>群馬県建築</v>
          </cell>
        </row>
        <row r="245">
          <cell r="B245" t="str">
            <v>AE</v>
          </cell>
          <cell r="K245" t="str">
            <v>建築検査協会</v>
          </cell>
        </row>
        <row r="250">
          <cell r="B250" t="str">
            <v>AF</v>
          </cell>
          <cell r="K250" t="str">
            <v>長野県住宅</v>
          </cell>
        </row>
        <row r="255">
          <cell r="B255" t="str">
            <v>AG</v>
          </cell>
          <cell r="K255" t="str">
            <v>山形県建築</v>
          </cell>
        </row>
        <row r="260">
          <cell r="B260" t="str">
            <v>AH</v>
          </cell>
          <cell r="K260" t="str">
            <v>石川県建築</v>
          </cell>
        </row>
        <row r="265">
          <cell r="B265" t="str">
            <v>AI</v>
          </cell>
          <cell r="K265" t="str">
            <v>福岡県住宅</v>
          </cell>
        </row>
        <row r="271">
          <cell r="B271" t="str">
            <v>AJ</v>
          </cell>
          <cell r="K271" t="str">
            <v>SGS</v>
          </cell>
        </row>
        <row r="276">
          <cell r="B276" t="str">
            <v>AK</v>
          </cell>
        </row>
        <row r="281">
          <cell r="B281" t="str">
            <v>AL</v>
          </cell>
        </row>
        <row r="286">
          <cell r="B286" t="str">
            <v>AM</v>
          </cell>
        </row>
      </sheetData>
      <sheetData sheetId="14">
        <row r="6">
          <cell r="E6" t="str">
            <v>会社タイプ</v>
          </cell>
        </row>
        <row r="19">
          <cell r="E19" t="str">
            <v>会社タイプ</v>
          </cell>
        </row>
        <row r="32">
          <cell r="E32" t="str">
            <v>会社タイプ</v>
          </cell>
        </row>
        <row r="45">
          <cell r="E45" t="str">
            <v>会社タイプ</v>
          </cell>
        </row>
        <row r="58">
          <cell r="E58" t="str">
            <v>会社タイプ</v>
          </cell>
        </row>
        <row r="74">
          <cell r="F74" t="str">
            <v>本社</v>
          </cell>
        </row>
        <row r="75">
          <cell r="F75" t="str">
            <v>県北事務所</v>
          </cell>
        </row>
        <row r="87">
          <cell r="F87" t="str">
            <v>don_BasePoint2_MKJC</v>
          </cell>
        </row>
        <row r="88">
          <cell r="F88" t="str">
            <v>don_SearchErea2_MKJC</v>
          </cell>
        </row>
        <row r="95">
          <cell r="F95">
            <v>41907</v>
          </cell>
          <cell r="H95">
            <v>1</v>
          </cell>
        </row>
        <row r="97">
          <cell r="H97" t="str">
            <v>一般財団法人　宮城県建築住宅センター</v>
          </cell>
        </row>
        <row r="98">
          <cell r="H98" t="str">
            <v>理事長　三　浦　隆　夫</v>
          </cell>
        </row>
        <row r="127">
          <cell r="F127">
            <v>41854</v>
          </cell>
          <cell r="H127">
            <v>1</v>
          </cell>
        </row>
        <row r="129">
          <cell r="H129" t="str">
            <v>一般財団法人　宮城県建築住宅センター</v>
          </cell>
        </row>
        <row r="130">
          <cell r="H130" t="str">
            <v>理事長　三　浦　隆　夫</v>
          </cell>
        </row>
        <row r="131">
          <cell r="H131" t="str">
            <v>989-6117</v>
          </cell>
        </row>
        <row r="132">
          <cell r="H132" t="str">
            <v>大崎市古川旭四丁目3-24</v>
          </cell>
        </row>
        <row r="133">
          <cell r="H133" t="str">
            <v>大崎建設産業会館4階</v>
          </cell>
        </row>
        <row r="134">
          <cell r="H134" t="str">
            <v>0229-29-9177</v>
          </cell>
        </row>
        <row r="135">
          <cell r="H135" t="str">
            <v/>
          </cell>
        </row>
        <row r="139">
          <cell r="F139">
            <v>41856</v>
          </cell>
          <cell r="H139">
            <v>1</v>
          </cell>
        </row>
        <row r="141">
          <cell r="H141" t="str">
            <v>一般財団法人　宮城県建築住宅センター</v>
          </cell>
        </row>
        <row r="142">
          <cell r="H142" t="str">
            <v>理事長　三　浦　隆　夫</v>
          </cell>
        </row>
        <row r="151">
          <cell r="F151">
            <v>44761</v>
          </cell>
          <cell r="H151">
            <v>2</v>
          </cell>
        </row>
        <row r="153">
          <cell r="H153" t="str">
            <v>一般財団法人　宮城県建築住宅センター</v>
          </cell>
        </row>
        <row r="154">
          <cell r="H154" t="str">
            <v>理事長　三　浦　俊　德</v>
          </cell>
        </row>
        <row r="156">
          <cell r="H156" t="str">
            <v>仙台市青葉区上杉一丁目1-20</v>
          </cell>
        </row>
        <row r="163">
          <cell r="F163">
            <v>41855</v>
          </cell>
          <cell r="H163">
            <v>1</v>
          </cell>
        </row>
        <row r="165">
          <cell r="H165" t="str">
            <v>一般財団法人　宮城県建築住宅センター</v>
          </cell>
        </row>
        <row r="175">
          <cell r="F175">
            <v>41859</v>
          </cell>
          <cell r="H175">
            <v>1</v>
          </cell>
        </row>
        <row r="177">
          <cell r="H177" t="str">
            <v>一般財団法人　宮城県建築住宅センター</v>
          </cell>
        </row>
        <row r="178">
          <cell r="H178" t="str">
            <v>理事長　三　浦　隆　夫</v>
          </cell>
        </row>
        <row r="187">
          <cell r="F187">
            <v>41852</v>
          </cell>
          <cell r="H187">
            <v>1</v>
          </cell>
        </row>
        <row r="199">
          <cell r="F199">
            <v>40034</v>
          </cell>
          <cell r="H199">
            <v>1</v>
          </cell>
        </row>
        <row r="201">
          <cell r="H201" t="str">
            <v>一般財団法人　宮城県建築住宅センター</v>
          </cell>
        </row>
        <row r="202">
          <cell r="H202" t="str">
            <v>理事長　三　浦　隆　夫</v>
          </cell>
        </row>
        <row r="211">
          <cell r="F211">
            <v>40035</v>
          </cell>
          <cell r="H211">
            <v>1</v>
          </cell>
        </row>
        <row r="213">
          <cell r="H213" t="str">
            <v>一般財団法人　宮城県建築住宅センター</v>
          </cell>
        </row>
        <row r="214">
          <cell r="H214" t="str">
            <v>理事長　三　浦　隆　夫</v>
          </cell>
        </row>
        <row r="223">
          <cell r="F223">
            <v>40036</v>
          </cell>
          <cell r="H223">
            <v>1</v>
          </cell>
        </row>
        <row r="225">
          <cell r="H225" t="str">
            <v>一般財団法人　宮城県建築住宅センター</v>
          </cell>
        </row>
        <row r="226">
          <cell r="H226" t="str">
            <v>理事長　三　浦　隆　夫</v>
          </cell>
        </row>
        <row r="228">
          <cell r="H228" t="str">
            <v>大崎市古川旭四丁目3-24</v>
          </cell>
        </row>
        <row r="235">
          <cell r="F235">
            <v>44761</v>
          </cell>
          <cell r="H235">
            <v>2</v>
          </cell>
        </row>
        <row r="247">
          <cell r="F247">
            <v>44761</v>
          </cell>
          <cell r="H247">
            <v>2</v>
          </cell>
        </row>
        <row r="249">
          <cell r="H249" t="str">
            <v>一般財団法人　宮城県建築住宅センター</v>
          </cell>
        </row>
        <row r="259">
          <cell r="F259">
            <v>44761</v>
          </cell>
          <cell r="H259">
            <v>2</v>
          </cell>
        </row>
        <row r="271">
          <cell r="F271">
            <v>44761</v>
          </cell>
          <cell r="H271">
            <v>2</v>
          </cell>
        </row>
        <row r="283">
          <cell r="F283">
            <v>41955</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TART"/>
      <sheetName val="Data"/>
      <sheetName val="dFEE"/>
      <sheetName val="dIMPOSSIBLE"/>
      <sheetName val="dAName"/>
      <sheetName val="dOFFICE_name"/>
      <sheetName val="dINFORMATION"/>
      <sheetName val="仮使用認定引受証"/>
      <sheetName val="仮使用認定申請受付表"/>
      <sheetName val="仮使用認定報告書"/>
      <sheetName val="仮使用_消防照会書"/>
      <sheetName val="仮使用認定通知書"/>
      <sheetName val="仮使用_適合しない通知書"/>
      <sheetName val="NoObject"/>
    </sheetNames>
    <sheetDataSet>
      <sheetData sheetId="0" refreshError="1"/>
      <sheetData sheetId="1">
        <row r="12">
          <cell r="F12" t="str">
            <v>MKJC</v>
          </cell>
        </row>
        <row r="17">
          <cell r="F17" t="str">
            <v>東京本社</v>
          </cell>
          <cell r="H17" t="str">
            <v>東京本社</v>
          </cell>
        </row>
        <row r="40">
          <cell r="H40" t="str">
            <v/>
          </cell>
        </row>
        <row r="44">
          <cell r="H44">
            <v>0</v>
          </cell>
        </row>
        <row r="73">
          <cell r="H73">
            <v>0</v>
          </cell>
        </row>
        <row r="74">
          <cell r="H74">
            <v>0</v>
          </cell>
        </row>
        <row r="75">
          <cell r="H75">
            <v>0</v>
          </cell>
        </row>
        <row r="76">
          <cell r="H76">
            <v>0</v>
          </cell>
        </row>
        <row r="77">
          <cell r="H77">
            <v>0</v>
          </cell>
        </row>
        <row r="78">
          <cell r="H78">
            <v>0</v>
          </cell>
        </row>
        <row r="79">
          <cell r="H79">
            <v>0</v>
          </cell>
        </row>
        <row r="80">
          <cell r="H80">
            <v>0</v>
          </cell>
        </row>
        <row r="81">
          <cell r="H81">
            <v>0</v>
          </cell>
        </row>
        <row r="82">
          <cell r="H82">
            <v>0</v>
          </cell>
        </row>
        <row r="83">
          <cell r="H83">
            <v>0</v>
          </cell>
        </row>
        <row r="84">
          <cell r="H84">
            <v>0</v>
          </cell>
        </row>
        <row r="85">
          <cell r="H85">
            <v>0</v>
          </cell>
        </row>
        <row r="86">
          <cell r="H86">
            <v>0</v>
          </cell>
        </row>
        <row r="87">
          <cell r="H87">
            <v>0</v>
          </cell>
        </row>
        <row r="88">
          <cell r="H88">
            <v>0</v>
          </cell>
        </row>
        <row r="89">
          <cell r="H89">
            <v>0</v>
          </cell>
        </row>
        <row r="90">
          <cell r="H90">
            <v>0</v>
          </cell>
        </row>
        <row r="91">
          <cell r="H91">
            <v>0</v>
          </cell>
        </row>
        <row r="99">
          <cell r="F99" t="str">
            <v>会社名</v>
          </cell>
          <cell r="H99" t="str">
            <v>会社名</v>
          </cell>
        </row>
        <row r="100">
          <cell r="F100" t="str">
            <v>役職</v>
          </cell>
        </row>
        <row r="101">
          <cell r="F101" t="str">
            <v>氏名1</v>
          </cell>
        </row>
        <row r="102">
          <cell r="H102" t="str">
            <v>氏名1</v>
          </cell>
        </row>
        <row r="103">
          <cell r="F103" t="str">
            <v>H1-nushi_post_code</v>
          </cell>
        </row>
        <row r="104">
          <cell r="F104" t="str">
            <v>H1-nushi_address</v>
          </cell>
        </row>
        <row r="106">
          <cell r="F106" t="str">
            <v>H1-nushi_TEL</v>
          </cell>
        </row>
        <row r="107">
          <cell r="F107" t="str">
            <v>会社名　役職　氏名１</v>
          </cell>
          <cell r="H107" t="str">
            <v>会社名　役職　氏名１</v>
          </cell>
        </row>
        <row r="111">
          <cell r="F111" t="str">
            <v>会社名②</v>
          </cell>
        </row>
        <row r="112">
          <cell r="F112" t="str">
            <v>役職②</v>
          </cell>
        </row>
        <row r="113">
          <cell r="F113" t="str">
            <v>氏名②</v>
          </cell>
        </row>
        <row r="118">
          <cell r="H118" t="str">
            <v/>
          </cell>
        </row>
        <row r="122">
          <cell r="F122" t="str">
            <v>会社名③</v>
          </cell>
        </row>
        <row r="123">
          <cell r="F123" t="str">
            <v>役職③</v>
          </cell>
        </row>
        <row r="124">
          <cell r="F124" t="str">
            <v>氏名③</v>
          </cell>
        </row>
        <row r="136">
          <cell r="F136" t="str">
            <v>H4-nushi_name</v>
          </cell>
        </row>
        <row r="147">
          <cell r="F147" t="str">
            <v>H5-nushi_name</v>
          </cell>
        </row>
        <row r="158">
          <cell r="F158" t="str">
            <v>H6-nushi_name</v>
          </cell>
        </row>
        <row r="169">
          <cell r="F169" t="str">
            <v>H7-nushi_name</v>
          </cell>
        </row>
        <row r="180">
          <cell r="F180" t="str">
            <v>H8-nushi_name</v>
          </cell>
        </row>
        <row r="191">
          <cell r="F191" t="str">
            <v>H9-nushi_name</v>
          </cell>
        </row>
        <row r="213">
          <cell r="H213" t="str">
            <v>会社名  役職  氏名1</v>
          </cell>
        </row>
        <row r="214">
          <cell r="H214" t="str">
            <v>会社名②  役職②  氏名②</v>
          </cell>
        </row>
        <row r="215">
          <cell r="H215" t="str">
            <v>会社名③  役職③  氏名③</v>
          </cell>
        </row>
        <row r="216">
          <cell r="H216" t="str">
            <v>H4-nushi_name</v>
          </cell>
        </row>
        <row r="217">
          <cell r="H217" t="str">
            <v>H5-nushi_name</v>
          </cell>
        </row>
        <row r="218">
          <cell r="H218" t="str">
            <v>H6-nushi_name</v>
          </cell>
        </row>
        <row r="219">
          <cell r="H219" t="str">
            <v>H7-nushi_name</v>
          </cell>
        </row>
        <row r="220">
          <cell r="H220" t="str">
            <v>H8-nushi_name</v>
          </cell>
        </row>
        <row r="221">
          <cell r="H221" t="str">
            <v>H9-nushi_name</v>
          </cell>
        </row>
        <row r="239">
          <cell r="H239" t="str">
            <v>会社名
役職  氏名1</v>
          </cell>
        </row>
        <row r="240">
          <cell r="H240" t="str">
            <v>会社名②
役職②  氏名②</v>
          </cell>
        </row>
        <row r="241">
          <cell r="H241" t="str">
            <v>会社名③
役職③  氏名③</v>
          </cell>
        </row>
        <row r="242">
          <cell r="H242" t="str">
            <v>H4-nushi_name</v>
          </cell>
        </row>
        <row r="243">
          <cell r="H243" t="str">
            <v>H5-nushi_name</v>
          </cell>
        </row>
        <row r="244">
          <cell r="H244" t="str">
            <v>H6-nushi_name</v>
          </cell>
        </row>
        <row r="245">
          <cell r="H245" t="str">
            <v>H7-nushi_name</v>
          </cell>
        </row>
        <row r="246">
          <cell r="H246" t="str">
            <v>H8-nushi_name</v>
          </cell>
        </row>
        <row r="247">
          <cell r="H247" t="str">
            <v>H9-nushi_name</v>
          </cell>
        </row>
        <row r="251">
          <cell r="H251" t="str">
            <v>会社名
役職  氏名1　様</v>
          </cell>
        </row>
        <row r="252">
          <cell r="H252" t="str">
            <v>会社名②
役職②  氏名②　様</v>
          </cell>
        </row>
        <row r="253">
          <cell r="H253" t="str">
            <v>会社名③
役職③  氏名③　様</v>
          </cell>
        </row>
        <row r="254">
          <cell r="H254" t="str">
            <v>H4-nushi_name　様</v>
          </cell>
        </row>
        <row r="255">
          <cell r="H255" t="str">
            <v>H5-nushi_name　様</v>
          </cell>
        </row>
        <row r="256">
          <cell r="H256" t="str">
            <v>H6-nushi_name　様</v>
          </cell>
        </row>
        <row r="257">
          <cell r="H257" t="str">
            <v>H7-nushi_name　様</v>
          </cell>
        </row>
        <row r="258">
          <cell r="H258" t="str">
            <v>H8-nushi_name　様</v>
          </cell>
        </row>
        <row r="259">
          <cell r="H259" t="str">
            <v>H9-nushi_name　様</v>
          </cell>
        </row>
        <row r="263">
          <cell r="H263">
            <v>1</v>
          </cell>
        </row>
        <row r="264">
          <cell r="H264">
            <v>1</v>
          </cell>
        </row>
        <row r="265">
          <cell r="H265">
            <v>1</v>
          </cell>
        </row>
        <row r="266">
          <cell r="H266">
            <v>1</v>
          </cell>
        </row>
        <row r="267">
          <cell r="H267">
            <v>1</v>
          </cell>
        </row>
        <row r="268">
          <cell r="H268">
            <v>1</v>
          </cell>
        </row>
        <row r="269">
          <cell r="H269">
            <v>1</v>
          </cell>
        </row>
        <row r="270">
          <cell r="H270">
            <v>1</v>
          </cell>
        </row>
        <row r="275">
          <cell r="H275" t="str">
            <v xml:space="preserve">
会社名②  役職②  氏名②</v>
          </cell>
        </row>
        <row r="276">
          <cell r="H276" t="str">
            <v xml:space="preserve">
会社名③  役職③  氏名③</v>
          </cell>
        </row>
        <row r="277">
          <cell r="H277" t="str">
            <v xml:space="preserve">
H4-nushi_name</v>
          </cell>
        </row>
        <row r="278">
          <cell r="H278" t="str">
            <v xml:space="preserve">
H5-nushi_name</v>
          </cell>
        </row>
        <row r="279">
          <cell r="H279" t="str">
            <v xml:space="preserve">
H6-nushi_name</v>
          </cell>
        </row>
        <row r="280">
          <cell r="H280" t="str">
            <v xml:space="preserve">
H7-nushi_name</v>
          </cell>
        </row>
        <row r="281">
          <cell r="H281" t="str">
            <v xml:space="preserve">
H8-nushi_name</v>
          </cell>
        </row>
        <row r="282">
          <cell r="H282" t="str">
            <v xml:space="preserve">
H9-nushi_name</v>
          </cell>
        </row>
        <row r="287">
          <cell r="H287" t="str">
            <v xml:space="preserve">
会社名②
役職②  氏名②</v>
          </cell>
        </row>
        <row r="288">
          <cell r="H288" t="str">
            <v xml:space="preserve">
会社名③
役職③  氏名③</v>
          </cell>
        </row>
        <row r="289">
          <cell r="H289" t="str">
            <v xml:space="preserve">
H4-nushi_name</v>
          </cell>
        </row>
        <row r="290">
          <cell r="H290" t="str">
            <v xml:space="preserve">
H5-nushi_name</v>
          </cell>
        </row>
        <row r="291">
          <cell r="H291" t="str">
            <v xml:space="preserve">
H6-nushi_name</v>
          </cell>
        </row>
        <row r="292">
          <cell r="H292" t="str">
            <v xml:space="preserve">
H7-nushi_name</v>
          </cell>
        </row>
        <row r="293">
          <cell r="H293" t="str">
            <v xml:space="preserve">
H8-nushi_name</v>
          </cell>
        </row>
        <row r="294">
          <cell r="H294" t="str">
            <v xml:space="preserve">
H9-nushi_name</v>
          </cell>
        </row>
        <row r="299">
          <cell r="H299" t="str">
            <v xml:space="preserve">
会社名②
役職②  氏名②　様</v>
          </cell>
        </row>
        <row r="300">
          <cell r="H300" t="str">
            <v xml:space="preserve">
会社名③
役職③  氏名③　様</v>
          </cell>
        </row>
        <row r="301">
          <cell r="H301" t="str">
            <v xml:space="preserve">
H4-nushi_name　様</v>
          </cell>
        </row>
        <row r="302">
          <cell r="H302" t="str">
            <v xml:space="preserve">
H5-nushi_name　様</v>
          </cell>
        </row>
        <row r="303">
          <cell r="H303" t="str">
            <v xml:space="preserve">
H6-nushi_name　様</v>
          </cell>
        </row>
        <row r="304">
          <cell r="H304" t="str">
            <v xml:space="preserve">
H7-nushi_name　様</v>
          </cell>
        </row>
        <row r="305">
          <cell r="H305" t="str">
            <v xml:space="preserve">
H8-nushi_name　様</v>
          </cell>
        </row>
        <row r="306">
          <cell r="H306" t="str">
            <v xml:space="preserve">
H9-nushi_name　様</v>
          </cell>
        </row>
        <row r="311">
          <cell r="H311" t="str">
            <v xml:space="preserve">
会社名②
役職②  氏名②　様</v>
          </cell>
        </row>
        <row r="312">
          <cell r="H312" t="str">
            <v xml:space="preserve">
会社名③
役職③  氏名③　様</v>
          </cell>
        </row>
        <row r="313">
          <cell r="H313" t="str">
            <v xml:space="preserve">
H4-nushi_name　様</v>
          </cell>
        </row>
        <row r="314">
          <cell r="H314" t="str">
            <v xml:space="preserve">
H5-nushi_name　様</v>
          </cell>
        </row>
        <row r="315">
          <cell r="H315" t="str">
            <v xml:space="preserve">
H6-nushi_name　様</v>
          </cell>
        </row>
        <row r="316">
          <cell r="H316" t="str">
            <v xml:space="preserve">
H7-nushi_name　様</v>
          </cell>
        </row>
        <row r="317">
          <cell r="H317" t="str">
            <v xml:space="preserve">
H8-nushi_name　様</v>
          </cell>
        </row>
        <row r="318">
          <cell r="H318" t="str">
            <v xml:space="preserve">
H9-nushi_name　様</v>
          </cell>
        </row>
        <row r="333">
          <cell r="H333" t="str">
            <v>会社名
役職  氏名1
会社名②
役職②  氏名②
会社名③
役職③  氏名③
H4-nushi_name
H5-nushi_name
H6-nushi_name
H7-nushi_name
H8-nushi_name
H9-nushi_name</v>
          </cell>
        </row>
        <row r="335">
          <cell r="H335" t="str">
            <v>会社名
役職  氏名1　様
会社名②
役職②  氏名②　様
会社名③
役職③  氏名③　様
H4-nushi_name　様
H5-nushi_name　様
H6-nushi_name　様
H7-nushi_name　様
H8-nushi_name　様
H9-nushi_name　様</v>
          </cell>
        </row>
        <row r="339">
          <cell r="H339">
            <v>1</v>
          </cell>
        </row>
        <row r="340">
          <cell r="H340" t="str">
            <v>連名</v>
          </cell>
        </row>
        <row r="341">
          <cell r="H341" t="str">
            <v>ひとり</v>
          </cell>
        </row>
        <row r="371">
          <cell r="H371" t="str">
            <v xml:space="preserve">    </v>
          </cell>
        </row>
        <row r="372">
          <cell r="H372" t="str">
            <v xml:space="preserve">            </v>
          </cell>
        </row>
        <row r="373">
          <cell r="H373" t="str">
            <v xml:space="preserve">              </v>
          </cell>
        </row>
        <row r="374">
          <cell r="H374" t="str">
            <v xml:space="preserve">        </v>
          </cell>
        </row>
        <row r="380">
          <cell r="F380" t="str">
            <v>H1-sikaku</v>
          </cell>
        </row>
        <row r="381">
          <cell r="F381" t="str">
            <v>H1-touroku</v>
          </cell>
        </row>
        <row r="382">
          <cell r="F382" t="str">
            <v>H1-kyoka</v>
          </cell>
        </row>
        <row r="383">
          <cell r="F383" t="str">
            <v>代理者氏名</v>
          </cell>
        </row>
        <row r="384">
          <cell r="H384" t="str">
            <v>代理者氏名</v>
          </cell>
        </row>
        <row r="387">
          <cell r="F387" t="str">
            <v>H1-jimu-sikaku</v>
          </cell>
        </row>
        <row r="388">
          <cell r="F388" t="str">
            <v>H1-jimu-touroku</v>
          </cell>
        </row>
        <row r="389">
          <cell r="F389" t="str">
            <v>H1-jimu-kyoka</v>
          </cell>
        </row>
        <row r="390">
          <cell r="F390" t="str">
            <v>代理者事務所名</v>
          </cell>
        </row>
        <row r="391">
          <cell r="H391" t="str">
            <v>代理者事務所名</v>
          </cell>
        </row>
        <row r="393">
          <cell r="F393" t="str">
            <v>550-0005</v>
          </cell>
        </row>
        <row r="395">
          <cell r="F395" t="str">
            <v>大阪市西区西本町</v>
          </cell>
        </row>
        <row r="397">
          <cell r="F397" t="str">
            <v>H1-TEL</v>
          </cell>
        </row>
        <row r="398">
          <cell r="H398" t="str">
            <v>H1-TEL</v>
          </cell>
        </row>
        <row r="399">
          <cell r="F399" t="str">
            <v>H1-FAX</v>
          </cell>
        </row>
        <row r="400">
          <cell r="F400" t="str">
            <v>H1-REGIST_DATE</v>
          </cell>
        </row>
        <row r="481">
          <cell r="F481" t="str">
            <v>A-M1-name</v>
          </cell>
        </row>
        <row r="482">
          <cell r="H482" t="str">
            <v>A-M1-name</v>
          </cell>
        </row>
        <row r="487">
          <cell r="F487" t="str">
            <v>A-M1-jimu_name</v>
          </cell>
        </row>
        <row r="488">
          <cell r="H488" t="str">
            <v>A-M1-jimu_name</v>
          </cell>
        </row>
        <row r="952">
          <cell r="F952" t="str">
            <v>第三面 - 地名地番</v>
          </cell>
          <cell r="H952" t="str">
            <v>第三面 - 地名地番</v>
          </cell>
        </row>
        <row r="954">
          <cell r="H954">
            <v>2</v>
          </cell>
        </row>
        <row r="955">
          <cell r="H955" t="str">
            <v>直前の申請 - 地名地番（変更前）</v>
          </cell>
        </row>
        <row r="956">
          <cell r="H956" t="str">
            <v>第三面 - 地名地番（変更後）</v>
          </cell>
        </row>
        <row r="983">
          <cell r="H983" t="str">
            <v/>
          </cell>
        </row>
        <row r="1001">
          <cell r="F1001" t="str">
            <v>H27確申建築宮城建住00055</v>
          </cell>
          <cell r="H1001" t="str">
            <v>第H27確申建築宮城建住00055号</v>
          </cell>
        </row>
        <row r="1002">
          <cell r="H1002" t="str">
            <v/>
          </cell>
        </row>
        <row r="1005">
          <cell r="H1005" t="str">
            <v/>
          </cell>
        </row>
        <row r="1008">
          <cell r="H1008" t="str">
            <v/>
          </cell>
        </row>
        <row r="1029">
          <cell r="F1029">
            <v>10000</v>
          </cell>
          <cell r="H1029">
            <v>10000</v>
          </cell>
        </row>
        <row r="1036">
          <cell r="H1036" t="str">
            <v/>
          </cell>
        </row>
        <row r="1052">
          <cell r="H1052" t="str">
            <v/>
          </cell>
        </row>
        <row r="1053">
          <cell r="H1053" t="str">
            <v/>
          </cell>
        </row>
        <row r="1055">
          <cell r="H1055" t="str">
            <v/>
          </cell>
        </row>
        <row r="1056">
          <cell r="H1056" t="str">
            <v/>
          </cell>
        </row>
        <row r="1058">
          <cell r="H1058" t="str">
            <v/>
          </cell>
        </row>
        <row r="1059">
          <cell r="H1059" t="str">
            <v/>
          </cell>
        </row>
        <row r="1061">
          <cell r="H1061" t="str">
            <v/>
          </cell>
        </row>
        <row r="1062">
          <cell r="H1062" t="str">
            <v/>
          </cell>
        </row>
        <row r="1064">
          <cell r="H1064" t="str">
            <v/>
          </cell>
        </row>
        <row r="1065">
          <cell r="H1065" t="str">
            <v/>
          </cell>
        </row>
        <row r="1067">
          <cell r="H1067" t="str">
            <v/>
          </cell>
        </row>
        <row r="1068">
          <cell r="H1068" t="str">
            <v/>
          </cell>
        </row>
        <row r="1070">
          <cell r="H1070" t="str">
            <v/>
          </cell>
        </row>
        <row r="1071">
          <cell r="H1071" t="str">
            <v/>
          </cell>
        </row>
        <row r="1073">
          <cell r="H1073" t="str">
            <v/>
          </cell>
        </row>
        <row r="1074">
          <cell r="H1074" t="str">
            <v/>
          </cell>
        </row>
        <row r="1076">
          <cell r="H1076" t="str">
            <v/>
          </cell>
        </row>
        <row r="1077">
          <cell r="H1077" t="str">
            <v/>
          </cell>
        </row>
        <row r="1079">
          <cell r="H1079" t="str">
            <v/>
          </cell>
        </row>
        <row r="1080">
          <cell r="H1080" t="str">
            <v/>
          </cell>
        </row>
        <row r="1082">
          <cell r="H1082" t="str">
            <v/>
          </cell>
        </row>
        <row r="1083">
          <cell r="H1083" t="str">
            <v/>
          </cell>
        </row>
        <row r="1143">
          <cell r="H1143" t="str">
            <v/>
          </cell>
        </row>
        <row r="1163">
          <cell r="F1163" t="str">
            <v>足立区</v>
          </cell>
        </row>
        <row r="1168">
          <cell r="F1168" t="str">
            <v>仙台市長</v>
          </cell>
          <cell r="H1168" t="str">
            <v>仙台市長</v>
          </cell>
        </row>
        <row r="1169">
          <cell r="H1169" t="str">
            <v>　郡和子</v>
          </cell>
        </row>
        <row r="1171">
          <cell r="H1171">
            <v>1</v>
          </cell>
        </row>
        <row r="1175">
          <cell r="H1175" t="str">
            <v/>
          </cell>
        </row>
        <row r="1177">
          <cell r="H1177" t="str">
            <v>○</v>
          </cell>
        </row>
        <row r="1203">
          <cell r="H1203" t="str">
            <v>仙台市長　様</v>
          </cell>
        </row>
        <row r="1204">
          <cell r="H1204" t="str">
            <v>仙台市長　様</v>
          </cell>
        </row>
        <row r="1214">
          <cell r="H1214" t="str">
            <v/>
          </cell>
        </row>
        <row r="1215">
          <cell r="H1215" t="str">
            <v/>
          </cell>
        </row>
        <row r="1216">
          <cell r="H1216" t="str">
            <v/>
          </cell>
        </row>
        <row r="1229">
          <cell r="F1229">
            <v>44440</v>
          </cell>
          <cell r="H1229">
            <v>44440</v>
          </cell>
        </row>
        <row r="1230">
          <cell r="F1230">
            <v>44416</v>
          </cell>
          <cell r="H1230">
            <v>44416</v>
          </cell>
        </row>
        <row r="1231">
          <cell r="H1231">
            <v>44416</v>
          </cell>
        </row>
        <row r="1232">
          <cell r="H1232" t="str">
            <v>03</v>
          </cell>
        </row>
        <row r="1233">
          <cell r="F1233">
            <v>42125</v>
          </cell>
        </row>
        <row r="1234">
          <cell r="F1234" t="str">
            <v>H27確申建築CIAS00610</v>
          </cell>
          <cell r="H1234" t="str">
            <v>第H27確申建築CIAS00610号</v>
          </cell>
        </row>
        <row r="1235">
          <cell r="H1235" t="str">
            <v>00610</v>
          </cell>
        </row>
        <row r="1236">
          <cell r="H1236" t="str">
            <v/>
          </cell>
        </row>
        <row r="1339">
          <cell r="F1339" t="str">
            <v>山田　太郎</v>
          </cell>
        </row>
        <row r="1340">
          <cell r="F1340" t="str">
            <v>仮使用の用途</v>
          </cell>
          <cell r="H1340" t="str">
            <v>仮使用の用途</v>
          </cell>
        </row>
        <row r="1341">
          <cell r="F1341">
            <v>42007</v>
          </cell>
        </row>
        <row r="1342">
          <cell r="F1342">
            <v>42350</v>
          </cell>
          <cell r="H1342">
            <v>42350</v>
          </cell>
        </row>
        <row r="1343">
          <cell r="F1343">
            <v>42006</v>
          </cell>
          <cell r="H1343">
            <v>42006</v>
          </cell>
        </row>
        <row r="1344">
          <cell r="F1344" t="str">
            <v>申請の理由</v>
          </cell>
        </row>
        <row r="1345">
          <cell r="F1345" t="str">
            <v>条件</v>
          </cell>
          <cell r="H1345" t="str">
            <v>条件</v>
          </cell>
        </row>
        <row r="1346">
          <cell r="F1346" t="str">
            <v>備考</v>
          </cell>
        </row>
        <row r="1352">
          <cell r="H1352" t="str">
            <v/>
          </cell>
        </row>
        <row r="1356">
          <cell r="H1356" t="str">
            <v>1506le</v>
          </cell>
        </row>
        <row r="1358">
          <cell r="H1358" t="str">
            <v/>
          </cell>
        </row>
        <row r="1359">
          <cell r="H1359" t="str">
            <v/>
          </cell>
        </row>
        <row r="1362">
          <cell r="H1362" t="str">
            <v>令和   年   月   日</v>
          </cell>
        </row>
        <row r="1363">
          <cell r="F1363" t="str">
            <v>H27確申建築宮城建住00055</v>
          </cell>
          <cell r="H1363" t="str">
            <v>第H27確申建築宮城建住00055号</v>
          </cell>
        </row>
        <row r="1364">
          <cell r="F1364" t="str">
            <v>田中　太郎</v>
          </cell>
          <cell r="H1364" t="str">
            <v>田中　太郎</v>
          </cell>
        </row>
        <row r="1365">
          <cell r="F1365" t="str">
            <v>田中　次郎</v>
          </cell>
          <cell r="H1365" t="str">
            <v>田中　次郎</v>
          </cell>
        </row>
        <row r="1366">
          <cell r="F1366" t="str">
            <v>田中　三郎</v>
          </cell>
          <cell r="H1366" t="str">
            <v>田中　三郎</v>
          </cell>
        </row>
        <row r="1368">
          <cell r="H1368" t="str">
            <v/>
          </cell>
        </row>
        <row r="1375">
          <cell r="F1375" t="str">
            <v>田中　太郎</v>
          </cell>
          <cell r="H1375" t="str">
            <v>田中　太郎</v>
          </cell>
        </row>
        <row r="1381">
          <cell r="H1381" t="str">
            <v/>
          </cell>
        </row>
        <row r="1382">
          <cell r="H1382" t="str">
            <v>田中　次郎</v>
          </cell>
        </row>
        <row r="1383">
          <cell r="H1383" t="str">
            <v>田中　三郎</v>
          </cell>
        </row>
        <row r="1384">
          <cell r="H1384" t="str">
            <v>、</v>
          </cell>
        </row>
        <row r="1385">
          <cell r="H1385" t="str">
            <v/>
          </cell>
        </row>
        <row r="1386">
          <cell r="H1386" t="str">
            <v>、</v>
          </cell>
        </row>
        <row r="1404">
          <cell r="H1404" t="str">
            <v>無</v>
          </cell>
        </row>
        <row r="1405">
          <cell r="F1405" t="str">
            <v>□</v>
          </cell>
          <cell r="H1405" t="str">
            <v/>
          </cell>
        </row>
        <row r="1406">
          <cell r="F1406" t="str">
            <v>□</v>
          </cell>
          <cell r="H1406" t="str">
            <v/>
          </cell>
        </row>
        <row r="1407">
          <cell r="F1407" t="str">
            <v>□</v>
          </cell>
          <cell r="H1407" t="str">
            <v/>
          </cell>
        </row>
        <row r="1420">
          <cell r="F1420">
            <v>10</v>
          </cell>
        </row>
        <row r="1421">
          <cell r="F1421">
            <v>20</v>
          </cell>
        </row>
      </sheetData>
      <sheetData sheetId="2">
        <row r="4">
          <cell r="H4" t="str">
            <v>base_point_CHARGE_DETAIL</v>
          </cell>
        </row>
        <row r="23">
          <cell r="G23" t="str">
            <v/>
          </cell>
        </row>
        <row r="24">
          <cell r="G24">
            <v>0</v>
          </cell>
        </row>
        <row r="25">
          <cell r="G25" t="str">
            <v/>
          </cell>
        </row>
        <row r="27">
          <cell r="G27" t="str">
            <v/>
          </cell>
        </row>
        <row r="28">
          <cell r="G28">
            <v>0</v>
          </cell>
        </row>
        <row r="29">
          <cell r="G29" t="str">
            <v/>
          </cell>
        </row>
        <row r="31">
          <cell r="G31" t="str">
            <v/>
          </cell>
        </row>
        <row r="32">
          <cell r="G32">
            <v>0</v>
          </cell>
        </row>
        <row r="33">
          <cell r="G33" t="str">
            <v/>
          </cell>
        </row>
        <row r="35">
          <cell r="G35" t="str">
            <v/>
          </cell>
        </row>
        <row r="36">
          <cell r="G36">
            <v>0</v>
          </cell>
        </row>
        <row r="37">
          <cell r="G37" t="str">
            <v/>
          </cell>
        </row>
        <row r="40">
          <cell r="G40" t="str">
            <v/>
          </cell>
        </row>
        <row r="41">
          <cell r="G41">
            <v>0</v>
          </cell>
        </row>
        <row r="42">
          <cell r="G42" t="str">
            <v/>
          </cell>
        </row>
        <row r="44">
          <cell r="G44" t="str">
            <v/>
          </cell>
        </row>
      </sheetData>
      <sheetData sheetId="3" refreshError="1"/>
      <sheetData sheetId="4">
        <row r="17">
          <cell r="E17" t="str">
            <v>日本建築検査協会株式会社</v>
          </cell>
          <cell r="F17" t="str">
            <v>代表取締役　　山﨑　哲</v>
          </cell>
        </row>
      </sheetData>
      <sheetData sheetId="5">
        <row r="6">
          <cell r="E6" t="str">
            <v>会社タイプ</v>
          </cell>
        </row>
        <row r="86">
          <cell r="F86">
            <v>1</v>
          </cell>
        </row>
        <row r="153">
          <cell r="H153" t="str">
            <v>仙台市青葉区上杉一丁目1-20</v>
          </cell>
        </row>
        <row r="179">
          <cell r="H179" t="str">
            <v>仙台市青葉区上杉一丁目1-20</v>
          </cell>
        </row>
        <row r="192">
          <cell r="H192" t="str">
            <v>仙台市青葉区上杉一丁目1-20</v>
          </cell>
        </row>
        <row r="200">
          <cell r="H200">
            <v>2</v>
          </cell>
        </row>
        <row r="213">
          <cell r="F213">
            <v>44771</v>
          </cell>
          <cell r="H213">
            <v>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TART"/>
      <sheetName val="SHEET_NAME_LIST"/>
      <sheetName val="dDATA_item_list"/>
      <sheetName val="dCalculate"/>
      <sheetName val="dTEST"/>
      <sheetName val="DATA"/>
      <sheetName val="dDATA_select"/>
      <sheetName val="DATA_fee_detail"/>
      <sheetName val="dFEE"/>
      <sheetName val="DATA_StructuralCalc"/>
      <sheetName val="dDATA_cst"/>
      <sheetName val="dIMPOSSIBLE"/>
      <sheetName val="dFIRESTATION_info"/>
      <sheetName val="dSTR_OFFICE_info"/>
      <sheetName val="dOFFICE_name"/>
      <sheetName val="dINFOMATION"/>
      <sheetName val="建築物_確認チェックシート"/>
      <sheetName val="昇降機_確認チェックシート"/>
      <sheetName val="工作物_確認チェックシート"/>
      <sheetName val="中間受付_チェックシート"/>
      <sheetName val="中間_処理チェックシート"/>
      <sheetName val="完了受付_チェックシート"/>
      <sheetName val="完了_処理チェックシート"/>
      <sheetName val="建築確認審査表"/>
      <sheetName val="建築確認審査表_県北用"/>
      <sheetName val="建築確認審査表_昇工"/>
      <sheetName val="建築確認審査表_県北用_昇工"/>
      <sheetName val="特殊建築物審査表"/>
      <sheetName val="特殊建築物審査表_県北用)"/>
      <sheetName val="建築確認審査表 (災害公営住宅）"/>
      <sheetName val="中間検査受付表"/>
      <sheetName val="完了検査受付表"/>
      <sheetName val="建築物_交付済証明書"/>
      <sheetName val="昇降機_交付済証明書"/>
      <sheetName val="工作物_交付済証明書"/>
      <sheetName val="道路敷地状況"/>
      <sheetName val="C 補正・追加説明"/>
      <sheetName val="C 補正・追加説明_別紙"/>
      <sheetName val="決定することができない旨の通知書"/>
      <sheetName val="適合しない旨の通知書"/>
      <sheetName val="建築物_確認済証"/>
      <sheetName val="建築物_確認済証_1506"/>
      <sheetName val="昇降機_確認済証"/>
      <sheetName val="昇降機_確認済証_1506"/>
      <sheetName val="工作物_確認済証"/>
      <sheetName val="工作物_確認済証_1506"/>
      <sheetName val="建築物_審査報告書"/>
      <sheetName val="建築物_審査報告書_1506"/>
      <sheetName val="昇降機_審査報告書"/>
      <sheetName val="昇降機_審査報告書_1506"/>
      <sheetName val="工作物_審査報告書"/>
      <sheetName val="工作物_審査報告書_1506"/>
      <sheetName val="建築確認審査結果報告書"/>
      <sheetName val="建築物_中間引受証"/>
      <sheetName val="建築物_中間引受通知書"/>
      <sheetName val="合格証を交付できない旨の通知書"/>
      <sheetName val="建築物_中間合格証"/>
      <sheetName val="建築物_中間合格証_1506"/>
      <sheetName val="建築物_中間報告書"/>
      <sheetName val="建築物_中間報告書 (2)"/>
      <sheetName val="建築物_完了引受証"/>
      <sheetName val="完了引受通知書"/>
      <sheetName val="検査済証を交付できない旨の通知書 B"/>
      <sheetName val="検査済証を交付できない旨の通知書 E"/>
      <sheetName val="検査済証を交付できない旨の通知書 W"/>
      <sheetName val="建築物_完了検査済証"/>
      <sheetName val="建築物_完了検査済証_1506"/>
      <sheetName val="昇降機_完了検査済証"/>
      <sheetName val="昇降機_完了検査済証_1506"/>
      <sheetName val="工作物_完了検査済証"/>
      <sheetName val="工作物_完了検査済証_1506"/>
      <sheetName val="建築物_完了検査報告書"/>
      <sheetName val="建築物_完了検査報告書 (2)"/>
      <sheetName val="昇降機_完了検査報告書"/>
      <sheetName val="昇降機_完了検査報告書 (2)"/>
      <sheetName val="工作物_完了検査報告書"/>
      <sheetName val="工作物_完了検査報告書 (2)"/>
      <sheetName val="消防機関同意依頼"/>
      <sheetName val="消防通知"/>
      <sheetName val="設備用消防通知"/>
      <sheetName val="屎尿浄化槽通知"/>
      <sheetName val="ビル管法保健通知"/>
      <sheetName val="請求書"/>
      <sheetName val="請求書2"/>
      <sheetName val="道路照会送信表"/>
      <sheetName val="照会書"/>
      <sheetName val="NoObject"/>
      <sheetName val="PackShinsei1"/>
    </sheetNames>
    <sheetDataSet>
      <sheetData sheetId="0"/>
      <sheetData sheetId="1"/>
      <sheetData sheetId="2"/>
      <sheetData sheetId="3"/>
      <sheetData sheetId="4"/>
      <sheetData sheetId="5">
        <row r="123">
          <cell r="J123" t="str">
            <v>東京消防署　消防所長　様</v>
          </cell>
        </row>
        <row r="309">
          <cell r="E309" t="str">
            <v>住所</v>
          </cell>
        </row>
        <row r="310">
          <cell r="E310" t="str">
            <v>電話番号</v>
          </cell>
        </row>
        <row r="343">
          <cell r="E343" t="str">
            <v>氏名</v>
          </cell>
        </row>
        <row r="344">
          <cell r="E344" t="str">
            <v>郵便番号</v>
          </cell>
        </row>
        <row r="358">
          <cell r="E358" t="str">
            <v>建築主１</v>
          </cell>
        </row>
        <row r="366">
          <cell r="E366" t="str">
            <v>建築主３</v>
          </cell>
        </row>
        <row r="367">
          <cell r="E367" t="str">
            <v>建築主４</v>
          </cell>
        </row>
        <row r="416">
          <cell r="E416" t="str">
            <v>建築主４</v>
          </cell>
        </row>
        <row r="417">
          <cell r="E417" t="str">
            <v>建築主５</v>
          </cell>
        </row>
        <row r="430">
          <cell r="E430" t="str">
            <v>建築主５</v>
          </cell>
        </row>
        <row r="431">
          <cell r="E431" t="str">
            <v>建築主６</v>
          </cell>
        </row>
        <row r="432">
          <cell r="E432" t="str">
            <v>建築主７</v>
          </cell>
        </row>
        <row r="433">
          <cell r="E433" t="str">
            <v>建築主８</v>
          </cell>
        </row>
        <row r="434">
          <cell r="E434" t="str">
            <v>建築主９</v>
          </cell>
        </row>
        <row r="438">
          <cell r="E438" t="str">
            <v>建築主１</v>
          </cell>
        </row>
        <row r="442">
          <cell r="E442" t="str">
            <v>建築主１</v>
          </cell>
        </row>
        <row r="446">
          <cell r="E446" t="str">
            <v>建築主１～建築主９</v>
          </cell>
        </row>
        <row r="447">
          <cell r="E447" t="str">
            <v>建築主１～建築主９（様付）</v>
          </cell>
        </row>
        <row r="451">
          <cell r="E451" t="str">
            <v>建築主１～建築主９</v>
          </cell>
        </row>
        <row r="1099">
          <cell r="J1099" t="str">
            <v>耐火建築物</v>
          </cell>
        </row>
      </sheetData>
      <sheetData sheetId="6"/>
      <sheetData sheetId="7"/>
      <sheetData sheetId="8"/>
      <sheetData sheetId="9"/>
      <sheetData sheetId="10"/>
      <sheetData sheetId="11"/>
      <sheetData sheetId="12">
        <row r="24">
          <cell r="C24" t="str">
            <v>京都府仙台市青葉区</v>
          </cell>
        </row>
        <row r="68">
          <cell r="C68" t="str">
            <v>東京消防署
消防所長様</v>
          </cell>
        </row>
      </sheetData>
      <sheetData sheetId="13">
        <row r="36">
          <cell r="G36" t="str">
            <v/>
          </cell>
        </row>
        <row r="44">
          <cell r="G44" t="str">
            <v/>
          </cell>
        </row>
        <row r="52">
          <cell r="G52" t="str">
            <v/>
          </cell>
        </row>
        <row r="60">
          <cell r="G60" t="str">
            <v/>
          </cell>
        </row>
        <row r="68">
          <cell r="G68" t="str">
            <v/>
          </cell>
        </row>
      </sheetData>
      <sheetData sheetId="14">
        <row r="201">
          <cell r="H201" t="str">
            <v>一般財団法人　宮城県建築住宅センター</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乳白ガラス">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18366-813D-4537-9E8D-FCF0A26346F3}">
  <sheetPr codeName="Sheet1">
    <tabColor theme="9"/>
    <pageSetUpPr fitToPage="1"/>
  </sheetPr>
  <dimension ref="B1:X137"/>
  <sheetViews>
    <sheetView showGridLines="0" showRowColHeaders="0" tabSelected="1" zoomScale="80" zoomScaleNormal="80" workbookViewId="0">
      <selection activeCell="E14" sqref="E14"/>
    </sheetView>
  </sheetViews>
  <sheetFormatPr defaultColWidth="8.625" defaultRowHeight="18.75" outlineLevelCol="1"/>
  <cols>
    <col min="1" max="1" width="3.125" style="2" customWidth="1"/>
    <col min="2" max="2" width="5.125" style="2" customWidth="1"/>
    <col min="3" max="3" width="22.125" style="2" bestFit="1" customWidth="1"/>
    <col min="4" max="4" width="5.375" style="2" customWidth="1"/>
    <col min="5" max="5" width="12.5" style="2" customWidth="1"/>
    <col min="6" max="10" width="11" style="2" customWidth="1"/>
    <col min="11" max="11" width="11.125" style="2" customWidth="1"/>
    <col min="12" max="12" width="8.625" style="2"/>
    <col min="13" max="13" width="2.5" style="2" customWidth="1"/>
    <col min="14" max="14" width="74.875" style="2" customWidth="1"/>
    <col min="15" max="15" width="8.625" style="2"/>
    <col min="16" max="16" width="11.875" style="2" customWidth="1"/>
    <col min="17" max="17" width="3.125" style="2" customWidth="1"/>
    <col min="18" max="18" width="4.625" style="2" hidden="1" customWidth="1" outlineLevel="1"/>
    <col min="19" max="19" width="38.625" style="2" hidden="1" customWidth="1" outlineLevel="1"/>
    <col min="20" max="20" width="39" style="2" hidden="1" customWidth="1" outlineLevel="1"/>
    <col min="21" max="21" width="13" style="2" hidden="1" customWidth="1" outlineLevel="1"/>
    <col min="22" max="22" width="8.625" style="2" collapsed="1"/>
    <col min="23" max="25" width="10.875" style="2" customWidth="1"/>
    <col min="26" max="26" width="8.375" style="2" customWidth="1"/>
    <col min="27" max="16384" width="8.625" style="2"/>
  </cols>
  <sheetData>
    <row r="1" spans="2:21" ht="29.45" customHeight="1" thickTop="1">
      <c r="B1" s="162" t="s">
        <v>168</v>
      </c>
      <c r="C1" s="162"/>
      <c r="D1" s="162"/>
      <c r="E1" s="162"/>
      <c r="F1" s="162"/>
      <c r="G1" s="162"/>
      <c r="H1" s="162"/>
      <c r="I1" s="162"/>
      <c r="J1" s="162"/>
      <c r="K1" s="162"/>
      <c r="L1" s="163" t="s">
        <v>252</v>
      </c>
      <c r="M1" s="1"/>
      <c r="N1" s="1"/>
      <c r="O1" s="1"/>
      <c r="P1" s="1"/>
    </row>
    <row r="2" spans="2:21" ht="29.45" customHeight="1">
      <c r="B2" s="161"/>
      <c r="C2" s="161"/>
      <c r="D2" s="161"/>
      <c r="E2" s="161"/>
      <c r="F2" s="161"/>
      <c r="G2" s="161"/>
      <c r="H2" s="161"/>
      <c r="I2" s="161"/>
      <c r="J2" s="161"/>
      <c r="K2" s="161"/>
      <c r="L2" s="161"/>
      <c r="M2" s="1"/>
      <c r="N2" s="1"/>
      <c r="O2" s="1"/>
      <c r="P2" s="1"/>
    </row>
    <row r="3" spans="2:21" ht="28.7" customHeight="1">
      <c r="B3" s="250" t="s">
        <v>166</v>
      </c>
      <c r="C3" s="250"/>
      <c r="D3" s="250"/>
      <c r="E3" s="250"/>
      <c r="F3" s="250"/>
      <c r="G3" s="250"/>
      <c r="H3" s="250"/>
      <c r="I3" s="250"/>
      <c r="J3" s="250"/>
      <c r="K3" s="250"/>
      <c r="L3" s="250"/>
      <c r="M3" s="1"/>
      <c r="N3" s="1"/>
      <c r="O3" s="1"/>
      <c r="P3" s="1"/>
    </row>
    <row r="4" spans="2:21" ht="8.1" customHeight="1"/>
    <row r="5" spans="2:21" ht="7.7" customHeight="1" thickBot="1"/>
    <row r="6" spans="2:21" ht="20.100000000000001" customHeight="1" thickBot="1">
      <c r="B6" s="3">
        <v>1</v>
      </c>
      <c r="C6" s="146" t="s">
        <v>170</v>
      </c>
      <c r="E6" s="49" t="s">
        <v>136</v>
      </c>
      <c r="F6" s="5" t="str">
        <f>R6</f>
        <v/>
      </c>
      <c r="G6" s="146"/>
      <c r="R6" s="7" t="str">
        <f>IF(AND(E6="■",E14&lt;&gt;""),"   ☜ 特例ありになっています。構造計算付きですか？確認願います！","")</f>
        <v/>
      </c>
    </row>
    <row r="7" spans="2:21" ht="20.100000000000001" customHeight="1" thickBot="1">
      <c r="B7" s="3"/>
      <c r="C7" s="146"/>
      <c r="E7" s="5"/>
      <c r="F7" s="5"/>
      <c r="G7" s="6"/>
      <c r="H7" s="6"/>
      <c r="R7" s="7"/>
    </row>
    <row r="8" spans="2:21" ht="20.100000000000001" customHeight="1" thickBot="1">
      <c r="B8" s="3">
        <v>2</v>
      </c>
      <c r="C8" s="255" t="s">
        <v>142</v>
      </c>
      <c r="D8" s="6" t="s">
        <v>4</v>
      </c>
      <c r="E8" s="184"/>
      <c r="F8" s="5"/>
      <c r="G8" s="6"/>
      <c r="H8" s="251" t="s">
        <v>1</v>
      </c>
      <c r="I8" s="252"/>
      <c r="J8" s="9" t="str">
        <f>IF(E8="","",基本手数料!M43)</f>
        <v/>
      </c>
      <c r="R8" s="7"/>
    </row>
    <row r="9" spans="2:21" ht="20.100000000000001" customHeight="1">
      <c r="B9" s="3"/>
      <c r="C9" s="255"/>
      <c r="D9" s="6"/>
      <c r="E9" s="10"/>
      <c r="F9" s="5"/>
      <c r="G9" s="6"/>
      <c r="H9" s="6"/>
      <c r="R9" s="7"/>
    </row>
    <row r="10" spans="2:21" ht="20.100000000000001" customHeight="1" thickBot="1">
      <c r="B10" s="3"/>
      <c r="C10" s="8"/>
      <c r="D10" s="6"/>
      <c r="E10" s="10"/>
      <c r="F10" s="5"/>
      <c r="G10" s="6"/>
      <c r="H10" s="6"/>
      <c r="R10" s="7"/>
    </row>
    <row r="11" spans="2:21" ht="20.25" customHeight="1" thickBot="1">
      <c r="B11" s="3">
        <v>3</v>
      </c>
      <c r="C11" s="146" t="s">
        <v>186</v>
      </c>
      <c r="E11" s="49" t="s">
        <v>136</v>
      </c>
      <c r="F11" s="2" t="s">
        <v>95</v>
      </c>
      <c r="H11" s="251" t="s">
        <v>185</v>
      </c>
      <c r="I11" s="252"/>
      <c r="J11" s="9" t="str">
        <f>IF(E11="","",基本手数料!M44)</f>
        <v/>
      </c>
      <c r="K11" s="2" t="s">
        <v>23</v>
      </c>
    </row>
    <row r="12" spans="2:21" ht="21" customHeight="1" thickBot="1">
      <c r="B12" s="15"/>
      <c r="C12" s="146"/>
      <c r="H12" s="6"/>
      <c r="I12" s="6"/>
      <c r="J12" s="11"/>
    </row>
    <row r="13" spans="2:21" ht="39" thickTop="1" thickBot="1">
      <c r="B13" s="268">
        <v>4</v>
      </c>
      <c r="C13" s="4" t="s">
        <v>245</v>
      </c>
      <c r="D13" s="155" t="s">
        <v>3</v>
      </c>
      <c r="E13" s="156" t="s">
        <v>175</v>
      </c>
      <c r="F13" s="156" t="s">
        <v>139</v>
      </c>
      <c r="G13" s="156" t="s">
        <v>160</v>
      </c>
      <c r="H13" s="156" t="s">
        <v>112</v>
      </c>
      <c r="I13" s="206" t="s">
        <v>215</v>
      </c>
      <c r="J13" s="12">
        <f>構造審査料!AO30</f>
        <v>0</v>
      </c>
      <c r="N13" s="152" t="s">
        <v>135</v>
      </c>
      <c r="O13" s="153"/>
      <c r="P13" s="154"/>
      <c r="S13" s="283" t="s">
        <v>110</v>
      </c>
      <c r="T13" s="284"/>
      <c r="U13" s="284"/>
    </row>
    <row r="14" spans="2:21" ht="20.100000000000001" customHeight="1">
      <c r="B14" s="268"/>
      <c r="C14" s="278" t="s">
        <v>163</v>
      </c>
      <c r="D14" s="150" t="s">
        <v>33</v>
      </c>
      <c r="E14" s="185"/>
      <c r="F14" s="50"/>
      <c r="G14" s="50"/>
      <c r="H14" s="50" t="s">
        <v>235</v>
      </c>
      <c r="I14" s="159" t="str">
        <f>IF(R14&lt;&gt;0,"入力エラー","")</f>
        <v/>
      </c>
      <c r="J14" s="148" t="str">
        <f>構造審査料!AK30</f>
        <v/>
      </c>
      <c r="N14" s="135" t="s">
        <v>138</v>
      </c>
      <c r="O14" s="137"/>
      <c r="P14" s="136"/>
      <c r="R14" s="2">
        <f>IF(OR(S14&lt;&gt;"",T14&lt;&gt;""),1,0)</f>
        <v>0</v>
      </c>
      <c r="S14" s="13" t="str">
        <f>IF(AND(F14="■",G14="■"),"■注意：限界耐力計算は適判物件です。ルート２と同時申請はありません。",IF(AND(F14="■",H14="■"),"■注意：ルート２の適判整合確認は不要です",""))</f>
        <v/>
      </c>
      <c r="T14" s="14" t="str">
        <f>IF(AND(G14="■",H14&lt;&gt;"■"),"■注意：限界耐力計算は適判物件です。適判整合確認が必要です","")</f>
        <v/>
      </c>
    </row>
    <row r="15" spans="2:21" ht="19.5">
      <c r="B15" s="268"/>
      <c r="C15" s="278"/>
      <c r="D15" s="150" t="s">
        <v>9</v>
      </c>
      <c r="E15" s="185"/>
      <c r="F15" s="50"/>
      <c r="G15" s="50" t="s">
        <v>169</v>
      </c>
      <c r="H15" s="50" t="s">
        <v>169</v>
      </c>
      <c r="I15" s="159" t="str">
        <f t="shared" ref="I15:I18" si="0">IF(R15&lt;&gt;0,"入力エラー","")</f>
        <v/>
      </c>
      <c r="J15" s="148" t="str">
        <f>構造審査料!AK31</f>
        <v/>
      </c>
      <c r="K15" s="15"/>
      <c r="N15" s="135" t="s">
        <v>134</v>
      </c>
      <c r="O15" s="137"/>
      <c r="P15" s="136"/>
      <c r="R15" s="2">
        <f>IF(OR(S15&lt;&gt;"",T15&lt;&gt;""),2,0)</f>
        <v>0</v>
      </c>
      <c r="S15" s="13" t="str">
        <f t="shared" ref="S15:S18" si="1">IF(AND(F15="■",G15="■"),"■注意：限界耐力計算は適判物件です。ルート２と同時申請はありません。",IF(AND(F15="■",H15="■"),"■注意：ルート２の適判整合確認は不要です",""))</f>
        <v/>
      </c>
      <c r="T15" s="14" t="str">
        <f t="shared" ref="T15:T18" si="2">IF(AND(G15="■",H15&lt;&gt;"■"),"■注意：限界耐力計算は適判物件です。適判整合確認が必要です","")</f>
        <v/>
      </c>
    </row>
    <row r="16" spans="2:21" ht="19.5">
      <c r="B16" s="268"/>
      <c r="C16" s="278"/>
      <c r="D16" s="150" t="s">
        <v>11</v>
      </c>
      <c r="E16" s="185"/>
      <c r="F16" s="50" t="s">
        <v>169</v>
      </c>
      <c r="G16" s="50" t="s">
        <v>169</v>
      </c>
      <c r="H16" s="50" t="s">
        <v>169</v>
      </c>
      <c r="I16" s="159" t="str">
        <f t="shared" si="0"/>
        <v/>
      </c>
      <c r="J16" s="148" t="str">
        <f>構造審査料!AK32</f>
        <v/>
      </c>
      <c r="N16" s="135" t="s">
        <v>137</v>
      </c>
      <c r="O16" s="137"/>
      <c r="P16" s="136"/>
      <c r="R16" s="2">
        <f>IF(OR(S16&lt;&gt;"",T16&lt;&gt;""),3,0)</f>
        <v>0</v>
      </c>
      <c r="S16" s="13" t="str">
        <f t="shared" si="1"/>
        <v/>
      </c>
      <c r="T16" s="14" t="str">
        <f t="shared" si="2"/>
        <v/>
      </c>
    </row>
    <row r="17" spans="2:24" ht="20.100000000000001" customHeight="1">
      <c r="B17" s="268"/>
      <c r="D17" s="150" t="s">
        <v>13</v>
      </c>
      <c r="E17" s="185"/>
      <c r="F17" s="50"/>
      <c r="G17" s="50"/>
      <c r="H17" s="50"/>
      <c r="I17" s="159" t="str">
        <f t="shared" si="0"/>
        <v/>
      </c>
      <c r="J17" s="148" t="str">
        <f>構造審査料!AK33</f>
        <v/>
      </c>
      <c r="N17" s="269" t="s">
        <v>140</v>
      </c>
      <c r="O17" s="270"/>
      <c r="P17" s="271"/>
      <c r="R17" s="2">
        <f>IF(OR(S17&lt;&gt;"",T17&lt;&gt;""),4,0)</f>
        <v>0</v>
      </c>
      <c r="S17" s="13" t="str">
        <f t="shared" si="1"/>
        <v/>
      </c>
      <c r="T17" s="14" t="str">
        <f t="shared" si="2"/>
        <v/>
      </c>
    </row>
    <row r="18" spans="2:24" ht="20.25" thickBot="1">
      <c r="B18" s="268"/>
      <c r="D18" s="151" t="s">
        <v>15</v>
      </c>
      <c r="E18" s="186"/>
      <c r="F18" s="51"/>
      <c r="G18" s="51"/>
      <c r="H18" s="51"/>
      <c r="I18" s="160" t="str">
        <f t="shared" si="0"/>
        <v/>
      </c>
      <c r="J18" s="149" t="str">
        <f>構造審査料!AK34</f>
        <v/>
      </c>
      <c r="N18" s="269"/>
      <c r="O18" s="270"/>
      <c r="P18" s="271"/>
      <c r="R18" s="2">
        <f>IF(OR(S18&lt;&gt;"",T18&lt;&gt;""),5,0)</f>
        <v>0</v>
      </c>
      <c r="S18" s="13" t="str">
        <f t="shared" si="1"/>
        <v/>
      </c>
      <c r="T18" s="14" t="str">
        <f t="shared" si="2"/>
        <v/>
      </c>
    </row>
    <row r="19" spans="2:24" ht="22.5" customHeight="1" thickBot="1">
      <c r="D19" s="285" t="s">
        <v>143</v>
      </c>
      <c r="E19" s="286"/>
      <c r="F19" s="287" t="str">
        <f>IF(S19="",T19,S19)</f>
        <v/>
      </c>
      <c r="G19" s="288"/>
      <c r="H19" s="288"/>
      <c r="I19" s="288"/>
      <c r="J19" s="289"/>
      <c r="N19" s="269"/>
      <c r="O19" s="270"/>
      <c r="P19" s="271"/>
      <c r="R19" s="2">
        <f>MAX(R14:R18)</f>
        <v>0</v>
      </c>
      <c r="S19" s="158" t="str">
        <f>IF($R19=1,S14,IF($R19=2,S15,IF($R19=3,S16,IF($R19=4,S17,IF($R19=5,S18,"")))))</f>
        <v/>
      </c>
      <c r="T19" s="158" t="str">
        <f>IF($R19=1,T14,IF($R19=2,T15,IF($R19=3,T16,IF($R19=4,T17,IF($R19=5,T18,"")))))</f>
        <v/>
      </c>
    </row>
    <row r="20" spans="2:24" ht="6.95" customHeight="1" thickBot="1">
      <c r="D20" s="16"/>
      <c r="E20" s="17"/>
      <c r="F20" s="18"/>
      <c r="G20" s="18"/>
      <c r="H20" s="18"/>
      <c r="I20" s="18"/>
      <c r="J20" s="147"/>
      <c r="N20" s="269"/>
      <c r="O20" s="270"/>
      <c r="P20" s="271"/>
      <c r="S20" s="13"/>
      <c r="T20" s="13"/>
    </row>
    <row r="21" spans="2:24" ht="20.25" thickBot="1">
      <c r="B21" s="3">
        <v>5</v>
      </c>
      <c r="C21" s="4" t="s">
        <v>16</v>
      </c>
      <c r="E21" s="52" t="s">
        <v>136</v>
      </c>
      <c r="I21" s="2" t="s">
        <v>236</v>
      </c>
      <c r="J21" s="20" t="str">
        <f>天空率他!U30</f>
        <v/>
      </c>
      <c r="N21" s="269"/>
      <c r="O21" s="270"/>
      <c r="P21" s="271"/>
    </row>
    <row r="22" spans="2:24" ht="9.6" customHeight="1" thickBot="1">
      <c r="N22" s="269"/>
      <c r="O22" s="270"/>
      <c r="P22" s="271"/>
    </row>
    <row r="23" spans="2:24" ht="20.45" customHeight="1" thickBot="1">
      <c r="B23" s="3">
        <v>6</v>
      </c>
      <c r="C23" s="4" t="s">
        <v>17</v>
      </c>
      <c r="E23" s="146" t="s">
        <v>144</v>
      </c>
      <c r="F23" s="4"/>
      <c r="G23" s="253"/>
      <c r="H23" s="254"/>
      <c r="I23" s="2" t="s">
        <v>24</v>
      </c>
      <c r="J23" s="21" t="str">
        <f>天空率他!U31</f>
        <v/>
      </c>
      <c r="N23" s="272" t="s">
        <v>161</v>
      </c>
      <c r="O23" s="273"/>
      <c r="P23" s="274"/>
      <c r="X23" s="134"/>
    </row>
    <row r="24" spans="2:24" ht="9" customHeight="1" thickBot="1">
      <c r="E24" s="146"/>
      <c r="F24" s="22"/>
      <c r="J24" s="23"/>
      <c r="N24" s="272"/>
      <c r="O24" s="273"/>
      <c r="P24" s="274"/>
      <c r="X24" s="134"/>
    </row>
    <row r="25" spans="2:24" ht="20.25" thickBot="1">
      <c r="B25" s="3">
        <v>7</v>
      </c>
      <c r="C25" s="4" t="s">
        <v>92</v>
      </c>
      <c r="E25" s="146" t="s">
        <v>144</v>
      </c>
      <c r="F25" s="4"/>
      <c r="G25" s="253"/>
      <c r="H25" s="254"/>
      <c r="I25" s="2" t="s">
        <v>25</v>
      </c>
      <c r="J25" s="21" t="str">
        <f>天空率他!U32</f>
        <v/>
      </c>
      <c r="N25" s="272"/>
      <c r="O25" s="273"/>
      <c r="P25" s="274"/>
      <c r="X25" s="134"/>
    </row>
    <row r="26" spans="2:24" ht="9" customHeight="1" thickBot="1">
      <c r="B26" s="3"/>
      <c r="C26" s="4"/>
      <c r="E26" s="146"/>
      <c r="F26" s="4"/>
      <c r="G26" s="6"/>
      <c r="H26" s="6"/>
      <c r="J26" s="23"/>
      <c r="N26" s="275"/>
      <c r="O26" s="276"/>
      <c r="P26" s="277"/>
      <c r="R26" s="3"/>
    </row>
    <row r="27" spans="2:24" ht="21" thickTop="1" thickBot="1">
      <c r="B27" s="3">
        <v>8</v>
      </c>
      <c r="C27" s="4" t="s">
        <v>18</v>
      </c>
      <c r="E27" s="146" t="s">
        <v>144</v>
      </c>
      <c r="F27" s="4"/>
      <c r="G27" s="253"/>
      <c r="H27" s="254"/>
      <c r="I27" s="2" t="s">
        <v>26</v>
      </c>
      <c r="J27" s="21" t="str">
        <f>天空率他!U33</f>
        <v/>
      </c>
    </row>
    <row r="28" spans="2:24" ht="9.75" customHeight="1" thickBot="1">
      <c r="B28" s="3"/>
      <c r="C28" s="4"/>
      <c r="E28" s="24"/>
      <c r="F28" s="6"/>
      <c r="G28" s="6"/>
      <c r="H28" s="6"/>
      <c r="J28" s="23"/>
    </row>
    <row r="29" spans="2:24" ht="22.5" customHeight="1" thickBot="1">
      <c r="B29" s="3">
        <v>9</v>
      </c>
      <c r="C29" s="4" t="s">
        <v>19</v>
      </c>
      <c r="E29" s="146" t="s">
        <v>144</v>
      </c>
      <c r="F29" s="4"/>
      <c r="G29" s="253"/>
      <c r="H29" s="254"/>
      <c r="I29" s="2" t="s">
        <v>31</v>
      </c>
      <c r="J29" s="21" t="str">
        <f>天空率他!U34</f>
        <v/>
      </c>
    </row>
    <row r="30" spans="2:24" ht="9" customHeight="1" thickBot="1">
      <c r="B30" s="3"/>
      <c r="C30" s="4"/>
      <c r="E30" s="24"/>
      <c r="F30" s="6"/>
      <c r="G30" s="6"/>
      <c r="H30" s="6"/>
      <c r="J30" s="23"/>
    </row>
    <row r="31" spans="2:24" ht="20.25" thickBot="1">
      <c r="B31" s="3">
        <v>10</v>
      </c>
      <c r="C31" s="4" t="s">
        <v>20</v>
      </c>
      <c r="E31" s="49"/>
      <c r="F31" s="6"/>
      <c r="G31" s="6"/>
      <c r="H31" s="6"/>
      <c r="I31" s="216" t="s">
        <v>233</v>
      </c>
      <c r="J31" s="21" t="str">
        <f>天空率他!U35</f>
        <v/>
      </c>
    </row>
    <row r="32" spans="2:24" ht="9.75" customHeight="1" thickBot="1">
      <c r="B32" s="3"/>
      <c r="C32" s="4"/>
      <c r="E32" s="6"/>
      <c r="F32" s="6"/>
      <c r="G32" s="6"/>
      <c r="H32" s="6"/>
    </row>
    <row r="33" spans="2:16" ht="19.5" customHeight="1" thickBot="1">
      <c r="B33" s="3">
        <v>11</v>
      </c>
      <c r="C33" s="4" t="s">
        <v>187</v>
      </c>
      <c r="E33" s="49"/>
      <c r="F33" s="6"/>
      <c r="G33" s="6"/>
      <c r="H33" s="6"/>
      <c r="I33" s="2" t="s">
        <v>234</v>
      </c>
      <c r="J33" s="21" t="str">
        <f>天空率他!U36</f>
        <v/>
      </c>
    </row>
    <row r="34" spans="2:16" ht="10.5" customHeight="1" thickBot="1"/>
    <row r="35" spans="2:16" ht="20.25" thickBot="1">
      <c r="B35" s="25" t="s">
        <v>229</v>
      </c>
      <c r="C35" s="25" t="s">
        <v>126</v>
      </c>
      <c r="D35" s="26"/>
      <c r="E35" s="292"/>
      <c r="F35" s="293"/>
      <c r="G35" s="47" t="s">
        <v>5</v>
      </c>
      <c r="H35" s="290" t="s">
        <v>141</v>
      </c>
      <c r="I35" s="291"/>
      <c r="J35" s="27">
        <f>SUM(J8,J13,J23,J25,J27,J29,J31,J21,J33) - IF(ISNUMBER(J11), J11, 0)</f>
        <v>0</v>
      </c>
    </row>
    <row r="36" spans="2:16" ht="19.5">
      <c r="G36" s="138"/>
      <c r="I36" s="10"/>
      <c r="J36" s="139"/>
    </row>
    <row r="37" spans="2:16" ht="8.4499999999999993" customHeight="1"/>
    <row r="38" spans="2:16" ht="26.45" customHeight="1">
      <c r="B38" s="250" t="s">
        <v>173</v>
      </c>
      <c r="C38" s="250"/>
      <c r="D38" s="250"/>
      <c r="E38" s="250"/>
      <c r="F38" s="250"/>
      <c r="G38" s="250"/>
      <c r="H38" s="250"/>
      <c r="I38" s="250"/>
      <c r="J38" s="250"/>
      <c r="K38" s="250"/>
      <c r="L38" s="250"/>
      <c r="M38" s="28"/>
      <c r="N38" s="28"/>
      <c r="O38" s="28"/>
      <c r="P38" s="28"/>
    </row>
    <row r="39" spans="2:16" ht="9.6" customHeight="1" thickBot="1"/>
    <row r="40" spans="2:16" ht="18" customHeight="1" thickBot="1">
      <c r="H40" s="256" t="s">
        <v>108</v>
      </c>
      <c r="I40" s="294" t="s">
        <v>159</v>
      </c>
      <c r="J40" s="296" t="s">
        <v>109</v>
      </c>
    </row>
    <row r="41" spans="2:16" ht="19.5" thickBot="1">
      <c r="B41" s="3">
        <v>1</v>
      </c>
      <c r="C41" s="4" t="s">
        <v>171</v>
      </c>
      <c r="E41" s="49" t="s">
        <v>136</v>
      </c>
      <c r="H41" s="257"/>
      <c r="I41" s="295"/>
      <c r="J41" s="297"/>
    </row>
    <row r="42" spans="2:16" ht="20.25" thickBot="1">
      <c r="B42" s="268">
        <v>2</v>
      </c>
      <c r="C42" s="255" t="s">
        <v>152</v>
      </c>
      <c r="D42" s="6" t="s">
        <v>4</v>
      </c>
      <c r="E42" s="199"/>
      <c r="F42" s="2" t="s">
        <v>95</v>
      </c>
      <c r="H42" s="29" t="str">
        <f>IF(E42="","",中間・完了検査!M30)</f>
        <v/>
      </c>
      <c r="I42" s="30" t="str">
        <f>IF(E42="","",中間・完了検査!Q30)</f>
        <v/>
      </c>
      <c r="J42" s="31" t="str">
        <f>IF(E42="","",中間・完了検査!U30)</f>
        <v/>
      </c>
    </row>
    <row r="43" spans="2:16" ht="9" customHeight="1" thickBot="1">
      <c r="B43" s="268"/>
      <c r="C43" s="255"/>
      <c r="H43" s="32"/>
      <c r="I43" s="33"/>
      <c r="J43" s="34"/>
    </row>
    <row r="44" spans="2:16" ht="20.25" thickBot="1">
      <c r="B44" s="3">
        <v>3</v>
      </c>
      <c r="C44" s="8" t="s">
        <v>222</v>
      </c>
      <c r="E44" s="49" t="s">
        <v>136</v>
      </c>
      <c r="H44" s="29" t="str">
        <f>中間・完了検査!M32</f>
        <v/>
      </c>
      <c r="I44" s="30" t="str">
        <f>中間・完了検査!Q32</f>
        <v/>
      </c>
      <c r="J44" s="31" t="str">
        <f>中間・完了検査!U32</f>
        <v/>
      </c>
    </row>
    <row r="45" spans="2:16" ht="9" customHeight="1" thickBot="1">
      <c r="B45" s="15"/>
      <c r="H45" s="208"/>
      <c r="I45" s="33"/>
      <c r="J45" s="34"/>
    </row>
    <row r="46" spans="2:16" ht="33.75" thickBot="1">
      <c r="B46" s="3">
        <v>4</v>
      </c>
      <c r="C46" s="8" t="s">
        <v>231</v>
      </c>
      <c r="E46" s="49" t="s">
        <v>136</v>
      </c>
      <c r="H46" s="298"/>
      <c r="I46" s="30" t="str">
        <f>中間・完了検査!Q33</f>
        <v/>
      </c>
      <c r="J46" s="31" t="str">
        <f>中間・完了検査!U33</f>
        <v/>
      </c>
    </row>
    <row r="47" spans="2:16" ht="20.25" thickBot="1">
      <c r="B47" s="6"/>
      <c r="C47" s="8" t="s">
        <v>162</v>
      </c>
      <c r="D47" s="6" t="s">
        <v>4</v>
      </c>
      <c r="E47" s="199"/>
      <c r="F47" s="2" t="s">
        <v>95</v>
      </c>
      <c r="H47" s="298"/>
      <c r="I47" s="35"/>
      <c r="J47" s="36"/>
    </row>
    <row r="48" spans="2:16" ht="8.4499999999999993" customHeight="1" thickBot="1">
      <c r="B48" s="6"/>
      <c r="H48" s="298"/>
      <c r="I48" s="37"/>
      <c r="J48" s="38"/>
    </row>
    <row r="49" spans="2:10" ht="26.25" customHeight="1" thickBot="1">
      <c r="B49" s="3">
        <v>5</v>
      </c>
      <c r="C49" s="8" t="s">
        <v>208</v>
      </c>
      <c r="E49" s="49" t="s">
        <v>136</v>
      </c>
      <c r="H49" s="298"/>
      <c r="I49" s="30" t="str">
        <f>中間・完了検査!Q35</f>
        <v/>
      </c>
      <c r="J49" s="31" t="str">
        <f>中間・完了検査!U35</f>
        <v/>
      </c>
    </row>
    <row r="50" spans="2:10" ht="8.4499999999999993" customHeight="1" thickBot="1">
      <c r="B50" s="3"/>
      <c r="H50" s="298"/>
      <c r="I50" s="279"/>
      <c r="J50" s="258"/>
    </row>
    <row r="51" spans="2:10" ht="24.75" customHeight="1" thickBot="1">
      <c r="B51" s="3">
        <v>6</v>
      </c>
      <c r="C51" s="8" t="s">
        <v>230</v>
      </c>
      <c r="E51" s="49" t="s">
        <v>136</v>
      </c>
      <c r="H51" s="298"/>
      <c r="I51" s="280"/>
      <c r="J51" s="259"/>
    </row>
    <row r="52" spans="2:10" ht="8.4499999999999993" customHeight="1" thickBot="1">
      <c r="B52" s="213"/>
      <c r="H52" s="209"/>
      <c r="I52" s="281"/>
      <c r="J52" s="260"/>
    </row>
    <row r="53" spans="2:10" ht="20.25" thickBot="1">
      <c r="B53" s="3">
        <v>7</v>
      </c>
      <c r="C53" s="8" t="s">
        <v>98</v>
      </c>
      <c r="E53" s="49" t="s">
        <v>136</v>
      </c>
      <c r="H53" s="29" t="str">
        <f>中間・完了検査!M37</f>
        <v/>
      </c>
      <c r="I53" s="30" t="str">
        <f>中間・完了検査!Q37</f>
        <v/>
      </c>
      <c r="J53" s="31" t="str">
        <f>中間・完了検査!U37</f>
        <v/>
      </c>
    </row>
    <row r="54" spans="2:10" ht="9" customHeight="1" thickBot="1">
      <c r="H54" s="32"/>
      <c r="I54" s="279"/>
      <c r="J54" s="258"/>
    </row>
    <row r="55" spans="2:10" ht="33" customHeight="1" thickBot="1">
      <c r="B55" s="3">
        <v>8</v>
      </c>
      <c r="C55" s="8" t="s">
        <v>246</v>
      </c>
      <c r="E55" s="49" t="s">
        <v>136</v>
      </c>
      <c r="H55" s="29" t="str">
        <f>中間・完了検査!M38</f>
        <v/>
      </c>
      <c r="I55" s="280"/>
      <c r="J55" s="259"/>
    </row>
    <row r="56" spans="2:10" ht="6" customHeight="1" thickBot="1">
      <c r="B56" s="3"/>
      <c r="C56" s="8"/>
      <c r="E56" s="10"/>
      <c r="H56" s="143"/>
      <c r="I56" s="144"/>
      <c r="J56" s="145"/>
    </row>
    <row r="57" spans="2:10" ht="33.75" customHeight="1" thickBot="1">
      <c r="B57" s="3">
        <v>9</v>
      </c>
      <c r="C57" s="8" t="s">
        <v>247</v>
      </c>
      <c r="E57" s="49" t="s">
        <v>136</v>
      </c>
      <c r="H57" s="211"/>
      <c r="I57" s="30" t="str">
        <f>中間・完了検査!Q39</f>
        <v/>
      </c>
      <c r="J57" s="31" t="str">
        <f>中間・完了検査!U39</f>
        <v/>
      </c>
    </row>
    <row r="58" spans="2:10" ht="8.25" customHeight="1" thickBot="1">
      <c r="B58" s="3"/>
      <c r="C58" s="18"/>
      <c r="D58" s="18"/>
      <c r="E58" s="18"/>
      <c r="F58" s="18"/>
      <c r="G58" s="210"/>
      <c r="H58" s="140"/>
      <c r="I58" s="141"/>
      <c r="J58" s="142"/>
    </row>
    <row r="59" spans="2:10" ht="30.75" customHeight="1" thickBot="1">
      <c r="B59" s="3">
        <v>10</v>
      </c>
      <c r="C59" s="8" t="s">
        <v>248</v>
      </c>
      <c r="D59" s="18"/>
      <c r="E59" s="49" t="s">
        <v>136</v>
      </c>
      <c r="F59" s="18"/>
      <c r="G59" s="210"/>
      <c r="H59" s="140"/>
      <c r="I59" s="30" t="str">
        <f>中間・完了検査!Q40</f>
        <v/>
      </c>
      <c r="J59" s="31" t="str">
        <f>中間・完了検査!U40</f>
        <v/>
      </c>
    </row>
    <row r="60" spans="2:10" ht="8.25" customHeight="1" thickBot="1">
      <c r="B60" s="3"/>
      <c r="C60" s="18"/>
      <c r="D60" s="18"/>
      <c r="E60" s="18"/>
      <c r="F60" s="18"/>
      <c r="G60" s="210"/>
      <c r="H60" s="140"/>
      <c r="I60" s="141"/>
      <c r="J60" s="142"/>
    </row>
    <row r="61" spans="2:10" ht="21" customHeight="1" thickBot="1">
      <c r="B61" s="3">
        <v>11</v>
      </c>
      <c r="C61" s="4" t="s">
        <v>187</v>
      </c>
      <c r="E61" s="49"/>
      <c r="F61" s="18"/>
      <c r="G61" s="210"/>
      <c r="H61" s="234" t="str">
        <f>中間・完了検査!M41</f>
        <v/>
      </c>
      <c r="I61" s="235" t="str">
        <f>中間・完了検査!Q41</f>
        <v/>
      </c>
      <c r="J61" s="236" t="str">
        <f>中間・完了検査!U41</f>
        <v/>
      </c>
    </row>
    <row r="62" spans="2:10" ht="6" customHeight="1" thickBot="1">
      <c r="B62" s="39"/>
      <c r="C62" s="40"/>
      <c r="D62" s="40"/>
      <c r="E62" s="40"/>
      <c r="F62" s="40"/>
      <c r="G62" s="19"/>
      <c r="H62" s="140"/>
      <c r="I62" s="141"/>
      <c r="J62" s="142"/>
    </row>
    <row r="63" spans="2:10" ht="20.25" thickBot="1">
      <c r="B63" s="3" t="s">
        <v>229</v>
      </c>
      <c r="C63" s="3" t="s">
        <v>127</v>
      </c>
      <c r="G63" s="3" t="s">
        <v>133</v>
      </c>
      <c r="H63" s="41">
        <f>中間・完了検査!M42</f>
        <v>0</v>
      </c>
      <c r="I63" s="42">
        <f>中間・完了検査!Q42</f>
        <v>0</v>
      </c>
      <c r="J63" s="43">
        <f>中間・完了検査!U42</f>
        <v>0</v>
      </c>
    </row>
    <row r="66" spans="2:12" ht="24">
      <c r="B66" s="250" t="s">
        <v>221</v>
      </c>
      <c r="C66" s="250"/>
      <c r="D66" s="250"/>
      <c r="E66" s="250"/>
      <c r="F66" s="250"/>
      <c r="G66" s="250"/>
      <c r="H66" s="250"/>
      <c r="I66" s="250"/>
      <c r="J66" s="250"/>
      <c r="K66" s="250"/>
      <c r="L66" s="250"/>
    </row>
    <row r="68" spans="2:12" ht="19.5" thickBot="1">
      <c r="B68" s="268">
        <v>1</v>
      </c>
      <c r="C68" s="255" t="s">
        <v>212</v>
      </c>
    </row>
    <row r="69" spans="2:12" ht="20.25" thickBot="1">
      <c r="B69" s="268"/>
      <c r="C69" s="255"/>
      <c r="D69" s="6" t="s">
        <v>4</v>
      </c>
      <c r="E69" s="184"/>
    </row>
    <row r="70" spans="2:12" ht="19.5" customHeight="1" thickBot="1">
      <c r="C70" s="8"/>
    </row>
    <row r="71" spans="2:12" ht="22.5" customHeight="1">
      <c r="B71" s="268">
        <v>2</v>
      </c>
      <c r="C71" s="255" t="s">
        <v>195</v>
      </c>
      <c r="D71" s="200" t="s">
        <v>3</v>
      </c>
      <c r="E71" s="263" t="s">
        <v>226</v>
      </c>
      <c r="F71" s="261" t="s">
        <v>192</v>
      </c>
      <c r="G71" s="263" t="s">
        <v>196</v>
      </c>
      <c r="H71" s="263" t="s">
        <v>191</v>
      </c>
      <c r="I71" s="265" t="s">
        <v>211</v>
      </c>
      <c r="J71" s="265" t="s">
        <v>5</v>
      </c>
    </row>
    <row r="72" spans="2:12" ht="33.75" customHeight="1" thickBot="1">
      <c r="B72" s="268"/>
      <c r="C72" s="255"/>
      <c r="D72" s="198"/>
      <c r="E72" s="264"/>
      <c r="F72" s="262"/>
      <c r="G72" s="264"/>
      <c r="H72" s="264"/>
      <c r="I72" s="267"/>
      <c r="J72" s="266"/>
    </row>
    <row r="73" spans="2:12" ht="19.5">
      <c r="D73" s="150" t="s">
        <v>33</v>
      </c>
      <c r="E73" s="185"/>
      <c r="F73" s="50"/>
      <c r="G73" s="185"/>
      <c r="H73" s="50" t="s">
        <v>169</v>
      </c>
      <c r="I73" s="148">
        <f>中間・完了検査!AO48</f>
        <v>0</v>
      </c>
      <c r="J73" s="247">
        <f>中間・完了検査!AO48</f>
        <v>0</v>
      </c>
    </row>
    <row r="74" spans="2:12" ht="19.5">
      <c r="D74" s="150" t="s">
        <v>9</v>
      </c>
      <c r="E74" s="185"/>
      <c r="F74" s="50" t="s">
        <v>169</v>
      </c>
      <c r="G74" s="185"/>
      <c r="H74" s="50" t="s">
        <v>169</v>
      </c>
      <c r="I74" s="148">
        <f>中間・完了検査!AO49</f>
        <v>0</v>
      </c>
      <c r="J74" s="248"/>
    </row>
    <row r="75" spans="2:12" ht="19.5">
      <c r="D75" s="150" t="s">
        <v>11</v>
      </c>
      <c r="E75" s="185"/>
      <c r="F75" s="50"/>
      <c r="G75" s="185"/>
      <c r="H75" s="50"/>
      <c r="I75" s="148">
        <f>中間・完了検査!AO50</f>
        <v>0</v>
      </c>
      <c r="J75" s="248"/>
    </row>
    <row r="76" spans="2:12" ht="19.5">
      <c r="D76" s="150" t="s">
        <v>13</v>
      </c>
      <c r="E76" s="185"/>
      <c r="F76" s="50"/>
      <c r="G76" s="185"/>
      <c r="H76" s="50"/>
      <c r="I76" s="148">
        <f>中間・完了検査!AO51</f>
        <v>0</v>
      </c>
      <c r="J76" s="248"/>
    </row>
    <row r="77" spans="2:12" ht="20.25" thickBot="1">
      <c r="D77" s="201" t="s">
        <v>15</v>
      </c>
      <c r="E77" s="202"/>
      <c r="F77" s="51"/>
      <c r="G77" s="202"/>
      <c r="H77" s="51" t="s">
        <v>169</v>
      </c>
      <c r="I77" s="214">
        <f>中間・完了検査!AO52</f>
        <v>0</v>
      </c>
      <c r="J77" s="249"/>
    </row>
    <row r="78" spans="2:12" ht="20.25" thickBot="1">
      <c r="D78" s="201" t="s">
        <v>5</v>
      </c>
      <c r="E78" s="238">
        <f>SUM(E73:E77)</f>
        <v>0</v>
      </c>
      <c r="G78" s="239">
        <f>SUM(G73:G77)</f>
        <v>0</v>
      </c>
    </row>
    <row r="79" spans="2:12" ht="9" customHeight="1" thickBot="1"/>
    <row r="80" spans="2:12" ht="19.5" customHeight="1" thickBot="1">
      <c r="B80" s="15">
        <v>3</v>
      </c>
      <c r="C80" s="8" t="s">
        <v>230</v>
      </c>
      <c r="E80" s="49" t="s">
        <v>136</v>
      </c>
    </row>
    <row r="81" spans="2:10" ht="19.5" customHeight="1" thickBot="1"/>
    <row r="82" spans="2:10" ht="20.25" thickBot="1">
      <c r="B82" s="15">
        <v>4</v>
      </c>
      <c r="C82" s="8" t="s">
        <v>193</v>
      </c>
      <c r="E82" s="49" t="s">
        <v>136</v>
      </c>
      <c r="I82" s="217"/>
      <c r="J82" s="233" t="str">
        <f>中間・完了検査!AS49</f>
        <v/>
      </c>
    </row>
    <row r="83" spans="2:10" ht="19.5" thickBot="1">
      <c r="C83" s="8"/>
    </row>
    <row r="84" spans="2:10" ht="20.25" thickBot="1">
      <c r="B84" s="15">
        <v>5</v>
      </c>
      <c r="C84" s="8" t="s">
        <v>98</v>
      </c>
      <c r="E84" s="49" t="s">
        <v>136</v>
      </c>
      <c r="J84" s="21" t="str">
        <f>中間・完了検査!AY49</f>
        <v/>
      </c>
    </row>
    <row r="85" spans="2:10" ht="19.5" thickBot="1">
      <c r="B85" s="15"/>
      <c r="C85" s="8"/>
    </row>
    <row r="86" spans="2:10" ht="30" customHeight="1" thickBot="1">
      <c r="B86" s="15">
        <v>6</v>
      </c>
      <c r="C86" s="8" t="s">
        <v>251</v>
      </c>
      <c r="D86" s="222"/>
      <c r="E86" s="49" t="s">
        <v>136</v>
      </c>
      <c r="J86" s="21" t="str">
        <f>中間・完了検査!BC49</f>
        <v/>
      </c>
    </row>
    <row r="87" spans="2:10" ht="19.5" thickBot="1">
      <c r="C87" s="8"/>
    </row>
    <row r="88" spans="2:10" ht="34.5" customHeight="1" thickBot="1">
      <c r="B88" s="15">
        <v>7</v>
      </c>
      <c r="C88" s="8" t="s">
        <v>249</v>
      </c>
      <c r="D88" s="222"/>
      <c r="E88" s="49" t="s">
        <v>136</v>
      </c>
      <c r="J88" s="21" t="str">
        <f>中間・完了検査!BE49</f>
        <v/>
      </c>
    </row>
    <row r="89" spans="2:10" ht="12" customHeight="1" thickBot="1">
      <c r="C89" s="8"/>
    </row>
    <row r="90" spans="2:10" ht="20.25" thickBot="1">
      <c r="B90" s="15">
        <v>8</v>
      </c>
      <c r="C90" s="4" t="s">
        <v>187</v>
      </c>
      <c r="E90" s="49"/>
      <c r="F90" s="6"/>
      <c r="G90" s="6"/>
      <c r="H90" s="6"/>
      <c r="J90" s="21" t="str">
        <f>中間・完了検査!BF49</f>
        <v/>
      </c>
    </row>
    <row r="91" spans="2:10" ht="19.5" thickBot="1">
      <c r="B91" s="39"/>
      <c r="C91" s="40"/>
      <c r="D91" s="40"/>
      <c r="E91" s="40"/>
      <c r="F91" s="40"/>
      <c r="G91" s="40"/>
      <c r="H91" s="40"/>
      <c r="I91" s="40"/>
      <c r="J91" s="40"/>
    </row>
    <row r="92" spans="2:10" ht="20.25" thickBot="1">
      <c r="B92" s="24" t="s">
        <v>210</v>
      </c>
      <c r="C92" s="3" t="s">
        <v>194</v>
      </c>
      <c r="G92" s="3" t="s">
        <v>5</v>
      </c>
      <c r="H92" s="244">
        <f>中間・完了検査!BG48</f>
        <v>0</v>
      </c>
      <c r="I92" s="245"/>
      <c r="J92" s="246"/>
    </row>
    <row r="93" spans="2:10">
      <c r="C93" s="3"/>
      <c r="G93" s="3"/>
    </row>
    <row r="94" spans="2:10" ht="9.75" customHeight="1">
      <c r="C94" s="3"/>
      <c r="G94" s="3"/>
    </row>
    <row r="95" spans="2:10" ht="19.5" thickBot="1"/>
    <row r="96" spans="2:10" ht="20.25" thickBot="1">
      <c r="B96" s="15">
        <v>1</v>
      </c>
      <c r="C96" s="8" t="s">
        <v>205</v>
      </c>
      <c r="D96" s="6" t="s">
        <v>4</v>
      </c>
      <c r="E96" s="240" t="str">
        <f>IF(OR(E69="", E78=""), "", E69-E78)</f>
        <v/>
      </c>
      <c r="F96" s="2" t="s">
        <v>95</v>
      </c>
      <c r="H96" s="251" t="s">
        <v>1</v>
      </c>
      <c r="I96" s="252"/>
      <c r="J96" s="203" t="str">
        <f>中間・完了検査!M58</f>
        <v/>
      </c>
    </row>
    <row r="97" spans="2:12" ht="34.5" customHeight="1" thickBot="1">
      <c r="B97" s="15"/>
    </row>
    <row r="98" spans="2:12" ht="20.25" thickBot="1">
      <c r="B98" s="15">
        <v>2</v>
      </c>
      <c r="C98" s="146" t="s">
        <v>206</v>
      </c>
      <c r="E98" s="49" t="s">
        <v>136</v>
      </c>
      <c r="J98" s="21" t="str">
        <f>IF(E96=0, 0, 中間・完了検査!Q58)</f>
        <v/>
      </c>
    </row>
    <row r="99" spans="2:12" ht="7.5" customHeight="1">
      <c r="B99" s="15"/>
    </row>
    <row r="100" spans="2:12" ht="8.25" customHeight="1" thickBot="1">
      <c r="B100" s="15"/>
    </row>
    <row r="101" spans="2:12" ht="33.75" thickBot="1">
      <c r="B101" s="15">
        <v>3</v>
      </c>
      <c r="C101" s="8" t="s">
        <v>207</v>
      </c>
      <c r="D101" s="6" t="s">
        <v>4</v>
      </c>
      <c r="E101" s="237"/>
      <c r="F101" s="2" t="s">
        <v>95</v>
      </c>
      <c r="J101" s="21" t="str">
        <f>IF(E96=0, 0, 中間・完了検査!AG58)</f>
        <v/>
      </c>
    </row>
    <row r="102" spans="2:12" ht="19.5" thickBot="1">
      <c r="B102" s="15"/>
    </row>
    <row r="103" spans="2:12" ht="20.25" thickBot="1">
      <c r="B103" s="15">
        <v>4</v>
      </c>
      <c r="C103" s="8" t="s">
        <v>208</v>
      </c>
      <c r="E103" s="49" t="s">
        <v>136</v>
      </c>
      <c r="J103" s="21" t="str">
        <f>IF(E96=0, 0, 中間・完了検査!AK58)</f>
        <v/>
      </c>
    </row>
    <row r="104" spans="2:12" ht="19.5" thickBot="1">
      <c r="B104" s="15"/>
      <c r="C104" s="8"/>
    </row>
    <row r="105" spans="2:12" ht="19.5" thickBot="1">
      <c r="B105" s="15">
        <v>5</v>
      </c>
      <c r="C105" s="8" t="s">
        <v>230</v>
      </c>
      <c r="E105" s="49" t="s">
        <v>136</v>
      </c>
    </row>
    <row r="106" spans="2:12" ht="19.5" thickBot="1">
      <c r="B106" s="15"/>
      <c r="C106" s="8"/>
    </row>
    <row r="107" spans="2:12" ht="20.25" thickBot="1">
      <c r="B107" s="15">
        <v>6</v>
      </c>
      <c r="C107" s="8" t="s">
        <v>193</v>
      </c>
      <c r="E107" s="49" t="s">
        <v>136</v>
      </c>
      <c r="I107" s="2" t="s">
        <v>241</v>
      </c>
      <c r="J107" s="233" t="str">
        <f>IF(E96=0, 0, 中間・完了検査!AO58)</f>
        <v/>
      </c>
    </row>
    <row r="108" spans="2:12" ht="19.5" thickBot="1">
      <c r="B108" s="15"/>
      <c r="C108" s="8"/>
    </row>
    <row r="109" spans="2:12" ht="20.25" thickBot="1">
      <c r="B109" s="15">
        <v>7</v>
      </c>
      <c r="C109" s="8" t="s">
        <v>98</v>
      </c>
      <c r="D109" s="222"/>
      <c r="E109" s="49" t="s">
        <v>136</v>
      </c>
      <c r="J109" s="21" t="str">
        <f>中間・完了検査!AS58</f>
        <v/>
      </c>
    </row>
    <row r="110" spans="2:12" ht="19.5" customHeight="1" thickBot="1">
      <c r="B110" s="15"/>
    </row>
    <row r="111" spans="2:12" ht="34.5" customHeight="1" thickBot="1">
      <c r="B111" s="15">
        <v>8</v>
      </c>
      <c r="C111" s="8" t="s">
        <v>251</v>
      </c>
      <c r="D111" s="222"/>
      <c r="E111" s="49" t="s">
        <v>136</v>
      </c>
      <c r="J111" s="21" t="str">
        <f>IF(E96=0, 0, 中間・完了検査!AY58)</f>
        <v/>
      </c>
    </row>
    <row r="112" spans="2:12" ht="19.5" thickBot="1">
      <c r="B112" s="15"/>
      <c r="L112" s="117"/>
    </row>
    <row r="113" spans="2:16" ht="30.75" customHeight="1" thickBot="1">
      <c r="B113" s="15">
        <v>9</v>
      </c>
      <c r="C113" s="8" t="s">
        <v>249</v>
      </c>
      <c r="D113" s="222"/>
      <c r="E113" s="49" t="s">
        <v>136</v>
      </c>
      <c r="J113" s="21" t="str">
        <f>IF(E96=0, 0, 中間・完了検査!BC58)</f>
        <v/>
      </c>
    </row>
    <row r="114" spans="2:16" ht="19.5" thickBot="1">
      <c r="B114" s="15"/>
    </row>
    <row r="115" spans="2:16" ht="20.25" thickBot="1">
      <c r="B115" s="15">
        <v>10</v>
      </c>
      <c r="C115" s="4" t="s">
        <v>187</v>
      </c>
      <c r="E115" s="49"/>
      <c r="J115" s="21" t="str">
        <f>中間・完了検査!BE58</f>
        <v/>
      </c>
    </row>
    <row r="116" spans="2:16" ht="19.5" thickBot="1">
      <c r="B116" s="212"/>
      <c r="C116" s="40"/>
      <c r="D116" s="40"/>
      <c r="E116" s="40"/>
      <c r="F116" s="40"/>
      <c r="G116" s="40"/>
      <c r="H116" s="40"/>
      <c r="I116" s="40"/>
      <c r="J116" s="40"/>
    </row>
    <row r="117" spans="2:16" ht="20.25" thickBot="1">
      <c r="B117" s="24" t="s">
        <v>210</v>
      </c>
      <c r="C117" s="207" t="s">
        <v>225</v>
      </c>
      <c r="G117" s="3" t="s">
        <v>5</v>
      </c>
      <c r="H117" s="244">
        <f>中間・完了検査!BD58</f>
        <v>0</v>
      </c>
      <c r="I117" s="245"/>
      <c r="J117" s="246"/>
    </row>
    <row r="121" spans="2:16" ht="29.45" customHeight="1">
      <c r="B121" s="250" t="s">
        <v>174</v>
      </c>
      <c r="C121" s="250"/>
      <c r="D121" s="250"/>
      <c r="E121" s="250"/>
      <c r="F121" s="250"/>
      <c r="G121" s="250"/>
      <c r="H121" s="250"/>
      <c r="I121" s="250"/>
      <c r="J121" s="250"/>
      <c r="K121" s="250"/>
      <c r="L121" s="250"/>
      <c r="M121" s="1"/>
      <c r="N121" s="1"/>
      <c r="O121" s="1"/>
      <c r="P121" s="1"/>
    </row>
    <row r="122" spans="2:16" ht="19.5" thickBot="1"/>
    <row r="123" spans="2:16" ht="20.45" customHeight="1" thickBot="1">
      <c r="B123" s="3">
        <v>1</v>
      </c>
      <c r="C123" s="146" t="s">
        <v>172</v>
      </c>
      <c r="E123" s="49" t="s">
        <v>136</v>
      </c>
      <c r="H123" s="157" t="s">
        <v>131</v>
      </c>
      <c r="J123" s="157" t="s">
        <v>132</v>
      </c>
    </row>
    <row r="124" spans="2:16" ht="20.45" customHeight="1" thickBot="1">
      <c r="B124" s="3"/>
      <c r="C124" s="146" t="s">
        <v>206</v>
      </c>
      <c r="E124" s="49" t="s">
        <v>136</v>
      </c>
      <c r="H124" s="44" t="str">
        <f>IF(E123="■", 基本手数料!M29*算定表!E125, "")</f>
        <v/>
      </c>
      <c r="J124" s="44" t="str">
        <f>IF(E123="■",中間・完了検査!AG25*E125+ IF(E124="■", 12000*算定表!E125, 0), "")</f>
        <v/>
      </c>
    </row>
    <row r="125" spans="2:16" ht="20.45" customHeight="1" thickBot="1">
      <c r="C125" s="4" t="s">
        <v>130</v>
      </c>
      <c r="E125" s="49"/>
      <c r="H125" s="44" t="str">
        <f>IF(E126="書面",2000,"")</f>
        <v/>
      </c>
      <c r="J125" s="44" t="str">
        <f>IF(E127="書面",2000,"")</f>
        <v/>
      </c>
    </row>
    <row r="126" spans="2:16" ht="20.45" customHeight="1" thickBot="1">
      <c r="C126" s="4" t="s">
        <v>227</v>
      </c>
      <c r="E126" s="49"/>
      <c r="G126" s="47" t="str">
        <f>"合計"</f>
        <v>合計</v>
      </c>
      <c r="H126" s="48">
        <f>SUM(H124:H125)</f>
        <v>0</v>
      </c>
      <c r="J126" s="48">
        <f>SUM(J124:J125)</f>
        <v>0</v>
      </c>
    </row>
    <row r="127" spans="2:16" ht="20.45" customHeight="1" thickBot="1">
      <c r="C127" s="4" t="s">
        <v>228</v>
      </c>
      <c r="E127" s="49"/>
    </row>
    <row r="128" spans="2:16" ht="14.25" customHeight="1" thickBot="1"/>
    <row r="129" spans="2:16" ht="19.5" thickBot="1">
      <c r="B129" s="3">
        <v>2</v>
      </c>
      <c r="C129" s="4" t="s">
        <v>129</v>
      </c>
      <c r="E129" s="49" t="s">
        <v>136</v>
      </c>
    </row>
    <row r="130" spans="2:16" ht="20.25" thickBot="1">
      <c r="B130" s="3"/>
      <c r="C130" s="146" t="s">
        <v>206</v>
      </c>
      <c r="E130" s="49" t="s">
        <v>136</v>
      </c>
      <c r="H130" s="45" t="str">
        <f>IF(E129="■",基本手数料!M30,"")</f>
        <v/>
      </c>
    </row>
    <row r="131" spans="2:16" ht="20.25" thickBot="1">
      <c r="C131" s="4" t="s">
        <v>128</v>
      </c>
      <c r="E131" s="49" t="s">
        <v>136</v>
      </c>
      <c r="H131" s="46" t="str">
        <f>IF(AND(E129="■",E131="■"),基本手数料!U30,"")</f>
        <v/>
      </c>
      <c r="J131" s="45" t="str">
        <f>IF(E129="■", 中間・完了検査!AG26 + IF(E130="■", 14000, 0), "")</f>
        <v/>
      </c>
    </row>
    <row r="132" spans="2:16" ht="20.25" thickBot="1">
      <c r="C132" s="4" t="s">
        <v>227</v>
      </c>
      <c r="E132" s="49"/>
      <c r="H132" s="44" t="str">
        <f>IF(E132="書面",2000,"")</f>
        <v/>
      </c>
      <c r="J132" s="44" t="str">
        <f>IF(E133="書面",2000,"")</f>
        <v/>
      </c>
    </row>
    <row r="133" spans="2:16" ht="20.25" thickBot="1">
      <c r="C133" s="4" t="s">
        <v>228</v>
      </c>
      <c r="E133" s="49"/>
      <c r="G133" s="47" t="str">
        <f>"合計"</f>
        <v>合計</v>
      </c>
      <c r="H133" s="48">
        <f>SUM(H130:H132)</f>
        <v>0</v>
      </c>
      <c r="J133" s="48">
        <f>SUM(J131:J132)</f>
        <v>0</v>
      </c>
    </row>
    <row r="134" spans="2:16">
      <c r="G134" s="3"/>
    </row>
    <row r="136" spans="2:16" ht="29.45" customHeight="1" thickBot="1">
      <c r="B136" s="282" t="s">
        <v>167</v>
      </c>
      <c r="C136" s="282"/>
      <c r="D136" s="282"/>
      <c r="E136" s="282"/>
      <c r="F136" s="282"/>
      <c r="G136" s="282"/>
      <c r="H136" s="282"/>
      <c r="I136" s="282"/>
      <c r="J136" s="282"/>
      <c r="K136" s="282"/>
      <c r="L136" s="282"/>
      <c r="M136" s="1"/>
      <c r="N136" s="1"/>
      <c r="O136" s="1"/>
      <c r="P136" s="1"/>
    </row>
    <row r="137" spans="2:16" ht="19.5" thickTop="1"/>
  </sheetData>
  <sheetProtection algorithmName="SHA-512" hashValue="aLGhvYlfa9iOwLkEI/8zEz5xnczWfOBNG4adNIWfWCxzhHaNiulLKPOMYrrz0u4vJhU45gu7I+v6DEY0Z1MQ8w==" saltValue="Tn0TgBn+wr1oVhNRblMN9g==" spinCount="100000" sheet="1" formatCells="0" selectLockedCells="1"/>
  <protectedRanges>
    <protectedRange sqref="E14:H18 E101 E73:H77 E78 G78" name="範囲2"/>
    <protectedRange sqref="E6 E123:E124 E41 E8 E11 E69 E96 E129:E131" name="範囲1"/>
    <protectedRange sqref="E21" name="範囲3"/>
    <protectedRange sqref="G23" name="範囲4"/>
    <protectedRange sqref="G25" name="範囲5"/>
    <protectedRange sqref="G27" name="範囲6"/>
    <protectedRange sqref="E31 E33 E61 E115 E126:E127 E132:E133 E90" name="範囲7"/>
    <protectedRange sqref="E42 E47" name="範囲8"/>
    <protectedRange sqref="E44 E51 E49 E80" name="範囲9"/>
    <protectedRange sqref="E46" name="範囲10"/>
    <protectedRange sqref="E53 E82 E98 E103 E111 E84 E86 E105 E107 E109 E113 E88" name="範囲11"/>
    <protectedRange sqref="E55 E57 E59" name="範囲12"/>
    <protectedRange sqref="E56" name="範囲13"/>
    <protectedRange sqref="E125" name="範囲14"/>
  </protectedRanges>
  <mergeCells count="45">
    <mergeCell ref="I50:I52"/>
    <mergeCell ref="B136:L136"/>
    <mergeCell ref="S13:U13"/>
    <mergeCell ref="D19:E19"/>
    <mergeCell ref="F19:J19"/>
    <mergeCell ref="H35:I35"/>
    <mergeCell ref="B42:B43"/>
    <mergeCell ref="C42:C43"/>
    <mergeCell ref="E35:F35"/>
    <mergeCell ref="I54:I55"/>
    <mergeCell ref="J54:J55"/>
    <mergeCell ref="B38:L38"/>
    <mergeCell ref="I40:I41"/>
    <mergeCell ref="J40:J41"/>
    <mergeCell ref="H46:H51"/>
    <mergeCell ref="B121:L121"/>
    <mergeCell ref="N17:P22"/>
    <mergeCell ref="N23:P26"/>
    <mergeCell ref="B13:B18"/>
    <mergeCell ref="G23:H23"/>
    <mergeCell ref="G25:H25"/>
    <mergeCell ref="C14:C16"/>
    <mergeCell ref="J71:J72"/>
    <mergeCell ref="C71:C72"/>
    <mergeCell ref="E71:E72"/>
    <mergeCell ref="I71:I72"/>
    <mergeCell ref="B68:B69"/>
    <mergeCell ref="C68:C69"/>
    <mergeCell ref="B71:B72"/>
    <mergeCell ref="H117:J117"/>
    <mergeCell ref="J73:J77"/>
    <mergeCell ref="B3:L3"/>
    <mergeCell ref="H11:I11"/>
    <mergeCell ref="G29:H29"/>
    <mergeCell ref="G27:H27"/>
    <mergeCell ref="C8:C9"/>
    <mergeCell ref="H8:I8"/>
    <mergeCell ref="H40:H41"/>
    <mergeCell ref="J50:J52"/>
    <mergeCell ref="F71:F72"/>
    <mergeCell ref="H71:H72"/>
    <mergeCell ref="H92:J92"/>
    <mergeCell ref="H96:I96"/>
    <mergeCell ref="B66:L66"/>
    <mergeCell ref="G71:G72"/>
  </mergeCells>
  <phoneticPr fontId="1"/>
  <conditionalFormatting sqref="E88">
    <cfRule type="expression" dxfId="7" priority="1">
      <formula>$E$96=0</formula>
    </cfRule>
  </conditionalFormatting>
  <conditionalFormatting sqref="E98">
    <cfRule type="expression" dxfId="6" priority="12">
      <formula>$E$96=0</formula>
    </cfRule>
  </conditionalFormatting>
  <conditionalFormatting sqref="E101">
    <cfRule type="expression" dxfId="5" priority="11">
      <formula>$E$96=0</formula>
    </cfRule>
  </conditionalFormatting>
  <conditionalFormatting sqref="E103">
    <cfRule type="expression" dxfId="4" priority="10">
      <formula>$E$96=0</formula>
    </cfRule>
  </conditionalFormatting>
  <conditionalFormatting sqref="E105">
    <cfRule type="expression" dxfId="3" priority="7">
      <formula>$E$96=0</formula>
    </cfRule>
  </conditionalFormatting>
  <conditionalFormatting sqref="E107">
    <cfRule type="expression" dxfId="2" priority="4">
      <formula>$E$96=0</formula>
    </cfRule>
  </conditionalFormatting>
  <conditionalFormatting sqref="E111">
    <cfRule type="expression" dxfId="1" priority="3">
      <formula>$E$96=0</formula>
    </cfRule>
  </conditionalFormatting>
  <conditionalFormatting sqref="E113">
    <cfRule type="expression" dxfId="0" priority="2">
      <formula>$E$96=0</formula>
    </cfRule>
  </conditionalFormatting>
  <dataValidations count="3">
    <dataValidation type="list" allowBlank="1" showInputMessage="1" showErrorMessage="1" sqref="E55 E41 E21 E11 E44 E46 E53 E123:E124 E57 E6 E31 E111 E98 E86 E129:E131 E51 E49 E82 E80 E84 E103 E105 E107 E109 E113 E59 E88" xr:uid="{4F91EE95-EDB4-46EA-B91F-D00E954BFC1A}">
      <formula1>"■,□"</formula1>
    </dataValidation>
    <dataValidation type="list" allowBlank="1" showInputMessage="1" showErrorMessage="1" sqref="F14:H18 F73:F77 H73:H77" xr:uid="{F0C8F69C-BF82-4DE1-B37C-4B679BC33BE5}">
      <formula1>"　,■"</formula1>
    </dataValidation>
    <dataValidation type="list" allowBlank="1" showInputMessage="1" showErrorMessage="1" sqref="E33 E61 E115 E126:E127 E132:E133 E90" xr:uid="{4A998DD1-3343-41B5-A5E3-F80DD10FB762}">
      <formula1>"書面,電子"</formula1>
    </dataValidation>
  </dataValidations>
  <pageMargins left="0.78740157480314965" right="0.39370078740157483" top="0.98425196850393704" bottom="0.39370078740157483" header="0.31496062992125984" footer="0.31496062992125984"/>
  <pageSetup paperSize="9" scale="65" fitToHeight="0" orientation="portrait" r:id="rId1"/>
  <rowBreaks count="2" manualBreakCount="2">
    <brk id="64" max="16383" man="1"/>
    <brk id="119" max="16383" man="1"/>
  </rowBreaks>
  <colBreaks count="1" manualBreakCount="1">
    <brk id="10"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E4202-408F-47D0-A87A-5D90E7688B89}">
  <sheetPr>
    <pageSetUpPr fitToPage="1"/>
  </sheetPr>
  <dimension ref="A1:GW203"/>
  <sheetViews>
    <sheetView showGridLines="0" showRowColHeaders="0" zoomScaleNormal="100" workbookViewId="0">
      <selection activeCell="M43" sqref="M43:P43"/>
    </sheetView>
  </sheetViews>
  <sheetFormatPr defaultColWidth="3.125" defaultRowHeight="16.5"/>
  <cols>
    <col min="1" max="1" width="3.125" style="58" customWidth="1"/>
    <col min="2" max="2" width="4.125" style="58" customWidth="1"/>
    <col min="3" max="5" width="3.125" style="58"/>
    <col min="6" max="6" width="4.125" style="58" customWidth="1"/>
    <col min="7" max="7" width="3.125" style="58" customWidth="1"/>
    <col min="8" max="16384" width="3.125" style="58"/>
  </cols>
  <sheetData>
    <row r="1" spans="1:100" ht="30" customHeight="1">
      <c r="A1" s="53" t="s">
        <v>35</v>
      </c>
      <c r="B1" s="54"/>
      <c r="C1" s="55"/>
      <c r="D1" s="55"/>
      <c r="E1" s="55"/>
      <c r="F1" s="55"/>
      <c r="G1" s="55"/>
      <c r="H1" s="55"/>
      <c r="I1" s="55"/>
      <c r="J1" s="55"/>
      <c r="K1" s="55"/>
      <c r="L1" s="55"/>
      <c r="M1" s="54"/>
      <c r="N1" s="54"/>
      <c r="O1" s="54"/>
      <c r="P1" s="54"/>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6"/>
      <c r="AR1" s="56"/>
      <c r="AS1" s="56"/>
      <c r="AT1" s="56"/>
      <c r="AU1" s="56"/>
      <c r="AV1" s="57" t="s">
        <v>36</v>
      </c>
      <c r="AZ1" s="59"/>
      <c r="BA1" s="59"/>
      <c r="BB1" s="59"/>
    </row>
    <row r="2" spans="1:100" ht="6" customHeight="1">
      <c r="M2" s="60"/>
      <c r="N2" s="60"/>
      <c r="O2" s="60"/>
      <c r="P2" s="60"/>
      <c r="Q2" s="60"/>
      <c r="R2" s="60"/>
      <c r="S2" s="60"/>
      <c r="T2" s="60"/>
      <c r="U2" s="60"/>
      <c r="V2" s="60"/>
      <c r="W2" s="60"/>
      <c r="X2" s="60"/>
    </row>
    <row r="3" spans="1:100" ht="18" customHeight="1">
      <c r="A3" s="61" t="s">
        <v>37</v>
      </c>
      <c r="B3" s="62" t="s">
        <v>38</v>
      </c>
      <c r="M3" s="63"/>
      <c r="N3" s="63"/>
      <c r="O3" s="63"/>
      <c r="P3" s="63"/>
      <c r="Q3" s="60"/>
      <c r="R3" s="60"/>
      <c r="S3" s="60"/>
      <c r="T3" s="60"/>
      <c r="U3" s="60"/>
      <c r="V3" s="60"/>
      <c r="W3" s="60"/>
      <c r="X3" s="60"/>
      <c r="BC3" s="64"/>
      <c r="BD3" s="62"/>
    </row>
    <row r="4" spans="1:100" ht="6" customHeight="1">
      <c r="N4" s="60"/>
      <c r="O4" s="60"/>
      <c r="P4" s="60"/>
      <c r="Q4" s="60"/>
      <c r="R4" s="60"/>
      <c r="S4" s="60"/>
      <c r="T4" s="60"/>
      <c r="U4" s="60"/>
      <c r="V4" s="60"/>
      <c r="W4" s="60"/>
      <c r="X4" s="60"/>
      <c r="Y4" s="60"/>
      <c r="BE4" s="62"/>
    </row>
    <row r="5" spans="1:100" ht="18" customHeight="1">
      <c r="A5" s="65" t="s">
        <v>39</v>
      </c>
      <c r="B5" s="66" t="s">
        <v>40</v>
      </c>
      <c r="E5" s="67"/>
      <c r="F5" s="60"/>
      <c r="G5" s="60"/>
      <c r="H5" s="60"/>
      <c r="I5" s="60"/>
      <c r="J5" s="60"/>
      <c r="K5" s="60"/>
      <c r="L5" s="60"/>
      <c r="M5" s="60"/>
      <c r="N5" s="60"/>
      <c r="O5" s="60"/>
      <c r="P5" s="60"/>
      <c r="Q5" s="60"/>
      <c r="R5" s="60"/>
      <c r="S5" s="60"/>
      <c r="T5" s="60"/>
      <c r="U5" s="60"/>
      <c r="V5" s="60"/>
      <c r="W5" s="60"/>
      <c r="X5" s="60"/>
      <c r="BC5" s="64"/>
      <c r="BD5" s="62"/>
    </row>
    <row r="6" spans="1:100" ht="6" customHeight="1">
      <c r="M6" s="60"/>
      <c r="N6" s="60"/>
      <c r="O6" s="60"/>
      <c r="P6" s="60"/>
      <c r="Q6" s="60"/>
      <c r="R6" s="60"/>
      <c r="S6" s="60"/>
      <c r="T6" s="60"/>
      <c r="U6" s="60"/>
      <c r="V6" s="60"/>
      <c r="W6" s="60"/>
      <c r="X6" s="60"/>
      <c r="BD6" s="62"/>
    </row>
    <row r="7" spans="1:100" ht="18" customHeight="1">
      <c r="A7" s="330" t="s">
        <v>41</v>
      </c>
      <c r="B7" s="331"/>
      <c r="C7" s="331"/>
      <c r="D7" s="331"/>
      <c r="E7" s="331"/>
      <c r="F7" s="331"/>
      <c r="G7" s="331"/>
      <c r="H7" s="332"/>
      <c r="I7" s="374" t="s">
        <v>42</v>
      </c>
      <c r="J7" s="375"/>
      <c r="K7" s="375"/>
      <c r="L7" s="375"/>
      <c r="M7" s="375"/>
      <c r="N7" s="375"/>
      <c r="O7" s="375"/>
      <c r="P7" s="376"/>
      <c r="Q7" s="377" t="s">
        <v>176</v>
      </c>
      <c r="R7" s="378"/>
      <c r="S7" s="378"/>
      <c r="T7" s="379"/>
      <c r="U7" s="380" t="s">
        <v>43</v>
      </c>
      <c r="V7" s="381"/>
      <c r="W7" s="381"/>
      <c r="X7" s="381"/>
      <c r="Y7" s="381"/>
      <c r="Z7" s="381"/>
      <c r="AA7" s="381"/>
      <c r="AB7" s="381"/>
      <c r="AC7" s="381"/>
      <c r="AD7" s="381"/>
      <c r="AE7" s="381"/>
      <c r="AF7" s="381"/>
      <c r="AG7" s="381"/>
      <c r="AH7" s="381"/>
      <c r="AI7" s="381"/>
      <c r="AJ7" s="381"/>
      <c r="AK7" s="381"/>
      <c r="AL7" s="381"/>
      <c r="AM7" s="381"/>
      <c r="AN7" s="381"/>
      <c r="AO7" s="381"/>
      <c r="AP7" s="381"/>
      <c r="AQ7" s="381"/>
      <c r="AR7" s="381"/>
      <c r="AS7" s="381"/>
      <c r="AT7" s="381"/>
      <c r="AU7" s="381"/>
      <c r="AV7" s="381"/>
      <c r="AW7" s="381"/>
      <c r="AX7" s="381"/>
      <c r="AY7" s="381"/>
      <c r="AZ7" s="381"/>
      <c r="BA7" s="381"/>
      <c r="BB7" s="381"/>
      <c r="BC7" s="381"/>
      <c r="BD7" s="381"/>
      <c r="BE7" s="382"/>
    </row>
    <row r="8" spans="1:100" ht="18" customHeight="1">
      <c r="A8" s="333"/>
      <c r="B8" s="334"/>
      <c r="C8" s="334"/>
      <c r="D8" s="334"/>
      <c r="E8" s="334"/>
      <c r="F8" s="334"/>
      <c r="G8" s="334"/>
      <c r="H8" s="335"/>
      <c r="I8" s="383" t="s">
        <v>177</v>
      </c>
      <c r="J8" s="384"/>
      <c r="K8" s="384"/>
      <c r="L8" s="385"/>
      <c r="M8" s="389" t="s">
        <v>45</v>
      </c>
      <c r="N8" s="390"/>
      <c r="O8" s="390"/>
      <c r="P8" s="391"/>
      <c r="Q8" s="395" t="s">
        <v>178</v>
      </c>
      <c r="R8" s="396"/>
      <c r="S8" s="396"/>
      <c r="T8" s="397"/>
      <c r="U8" s="401" t="s">
        <v>46</v>
      </c>
      <c r="V8" s="402"/>
      <c r="W8" s="402"/>
      <c r="X8" s="402"/>
      <c r="Y8" s="403" t="s">
        <v>47</v>
      </c>
      <c r="Z8" s="402"/>
      <c r="AA8" s="402"/>
      <c r="AB8" s="404"/>
      <c r="AC8" s="403" t="s">
        <v>179</v>
      </c>
      <c r="AD8" s="402"/>
      <c r="AE8" s="402"/>
      <c r="AF8" s="404"/>
      <c r="AG8" s="403" t="s">
        <v>49</v>
      </c>
      <c r="AH8" s="402"/>
      <c r="AI8" s="402"/>
      <c r="AJ8" s="404"/>
      <c r="AK8" s="403" t="s">
        <v>50</v>
      </c>
      <c r="AL8" s="402"/>
      <c r="AM8" s="402"/>
      <c r="AN8" s="404"/>
      <c r="AO8" s="403" t="s">
        <v>115</v>
      </c>
      <c r="AP8" s="402"/>
      <c r="AQ8" s="402"/>
      <c r="AR8" s="404"/>
      <c r="AS8" s="408" t="s">
        <v>116</v>
      </c>
      <c r="AT8" s="409"/>
      <c r="AU8" s="409"/>
      <c r="AV8" s="409"/>
      <c r="AW8" s="410"/>
      <c r="AX8" s="403" t="s">
        <v>53</v>
      </c>
      <c r="AY8" s="402"/>
      <c r="AZ8" s="402"/>
      <c r="BA8" s="402"/>
      <c r="BB8" s="403" t="s">
        <v>180</v>
      </c>
      <c r="BC8" s="402"/>
      <c r="BD8" s="402"/>
      <c r="BE8" s="411"/>
    </row>
    <row r="9" spans="1:100" ht="18" customHeight="1" thickBot="1">
      <c r="A9" s="336"/>
      <c r="B9" s="337"/>
      <c r="C9" s="337"/>
      <c r="D9" s="337"/>
      <c r="E9" s="337"/>
      <c r="F9" s="337"/>
      <c r="G9" s="337"/>
      <c r="H9" s="338"/>
      <c r="I9" s="386"/>
      <c r="J9" s="387"/>
      <c r="K9" s="387"/>
      <c r="L9" s="388"/>
      <c r="M9" s="392"/>
      <c r="N9" s="393"/>
      <c r="O9" s="393"/>
      <c r="P9" s="394"/>
      <c r="Q9" s="398"/>
      <c r="R9" s="399"/>
      <c r="S9" s="399"/>
      <c r="T9" s="400"/>
      <c r="U9" s="370" t="s">
        <v>181</v>
      </c>
      <c r="V9" s="371"/>
      <c r="W9" s="371"/>
      <c r="X9" s="371"/>
      <c r="Y9" s="372" t="s">
        <v>117</v>
      </c>
      <c r="Z9" s="371"/>
      <c r="AA9" s="371"/>
      <c r="AB9" s="373"/>
      <c r="AC9" s="372" t="s">
        <v>181</v>
      </c>
      <c r="AD9" s="371"/>
      <c r="AE9" s="371"/>
      <c r="AF9" s="373"/>
      <c r="AG9" s="372" t="s">
        <v>56</v>
      </c>
      <c r="AH9" s="371"/>
      <c r="AI9" s="371"/>
      <c r="AJ9" s="373"/>
      <c r="AK9" s="372" t="s">
        <v>57</v>
      </c>
      <c r="AL9" s="371"/>
      <c r="AM9" s="371"/>
      <c r="AN9" s="373"/>
      <c r="AO9" s="372"/>
      <c r="AP9" s="371"/>
      <c r="AQ9" s="371"/>
      <c r="AR9" s="373"/>
      <c r="AS9" s="405" t="s">
        <v>118</v>
      </c>
      <c r="AT9" s="406"/>
      <c r="AU9" s="406"/>
      <c r="AV9" s="406"/>
      <c r="AW9" s="407"/>
      <c r="AX9" s="372" t="s">
        <v>59</v>
      </c>
      <c r="AY9" s="371"/>
      <c r="AZ9" s="371"/>
      <c r="BA9" s="371"/>
      <c r="BB9" s="372" t="s">
        <v>182</v>
      </c>
      <c r="BC9" s="371"/>
      <c r="BD9" s="371"/>
      <c r="BE9" s="412"/>
    </row>
    <row r="10" spans="1:100" ht="18" customHeight="1" thickTop="1">
      <c r="A10" s="326">
        <v>0</v>
      </c>
      <c r="B10" s="327"/>
      <c r="C10" s="328"/>
      <c r="D10" s="328"/>
      <c r="E10" s="327">
        <v>100</v>
      </c>
      <c r="F10" s="327"/>
      <c r="G10" s="328" t="s">
        <v>60</v>
      </c>
      <c r="H10" s="329"/>
      <c r="I10" s="353">
        <v>24000</v>
      </c>
      <c r="J10" s="354"/>
      <c r="K10" s="354"/>
      <c r="L10" s="173" t="s">
        <v>61</v>
      </c>
      <c r="M10" s="355">
        <v>33000</v>
      </c>
      <c r="N10" s="354"/>
      <c r="O10" s="354"/>
      <c r="P10" s="174" t="s">
        <v>61</v>
      </c>
      <c r="Q10" s="356">
        <v>5000</v>
      </c>
      <c r="R10" s="357"/>
      <c r="S10" s="357"/>
      <c r="T10" s="358" t="s">
        <v>61</v>
      </c>
      <c r="U10" s="359">
        <v>38000</v>
      </c>
      <c r="V10" s="357"/>
      <c r="W10" s="357"/>
      <c r="X10" s="175" t="s">
        <v>61</v>
      </c>
      <c r="Y10" s="343">
        <v>40000</v>
      </c>
      <c r="Z10" s="342"/>
      <c r="AA10" s="342"/>
      <c r="AB10" s="344" t="s">
        <v>61</v>
      </c>
      <c r="AC10" s="347">
        <v>48000</v>
      </c>
      <c r="AD10" s="348"/>
      <c r="AE10" s="348"/>
      <c r="AF10" s="344" t="s">
        <v>61</v>
      </c>
      <c r="AG10" s="347">
        <v>48000</v>
      </c>
      <c r="AH10" s="348"/>
      <c r="AI10" s="348"/>
      <c r="AJ10" s="344" t="s">
        <v>61</v>
      </c>
      <c r="AK10" s="343">
        <v>10000</v>
      </c>
      <c r="AL10" s="342"/>
      <c r="AM10" s="342"/>
      <c r="AN10" s="344" t="s">
        <v>61</v>
      </c>
      <c r="AO10" s="343">
        <v>12000</v>
      </c>
      <c r="AP10" s="342"/>
      <c r="AQ10" s="342"/>
      <c r="AR10" s="344" t="s">
        <v>61</v>
      </c>
      <c r="AS10" s="343">
        <v>48000</v>
      </c>
      <c r="AT10" s="342"/>
      <c r="AU10" s="342"/>
      <c r="AV10" s="165"/>
      <c r="AW10" s="344" t="s">
        <v>61</v>
      </c>
      <c r="AX10" s="347">
        <v>10000</v>
      </c>
      <c r="AY10" s="348"/>
      <c r="AZ10" s="348"/>
      <c r="BA10" s="415" t="s">
        <v>61</v>
      </c>
      <c r="BB10" s="343">
        <v>10000</v>
      </c>
      <c r="BC10" s="342"/>
      <c r="BD10" s="342"/>
      <c r="BE10" s="358" t="s">
        <v>183</v>
      </c>
      <c r="BF10" s="72"/>
      <c r="BH10" s="73"/>
      <c r="BI10" s="74"/>
      <c r="BJ10" s="72"/>
      <c r="BK10" s="72"/>
      <c r="BL10" s="75"/>
      <c r="BM10" s="76"/>
      <c r="BN10" s="76"/>
      <c r="BO10" s="76"/>
      <c r="BP10" s="71"/>
      <c r="BR10" s="72"/>
      <c r="BT10" s="73"/>
      <c r="BU10" s="74"/>
      <c r="BV10" s="75"/>
      <c r="BW10" s="75"/>
      <c r="BX10" s="75"/>
      <c r="BY10" s="75"/>
      <c r="BZ10" s="75"/>
      <c r="CA10" s="75"/>
      <c r="CB10" s="71"/>
      <c r="CD10" s="72"/>
      <c r="CF10" s="73"/>
      <c r="CG10" s="74"/>
      <c r="CH10" s="75"/>
      <c r="CI10" s="75"/>
      <c r="CJ10" s="75"/>
      <c r="CK10" s="75"/>
      <c r="CL10" s="75"/>
      <c r="CM10" s="75"/>
      <c r="CN10" s="71"/>
      <c r="CP10" s="72"/>
      <c r="CR10" s="73"/>
      <c r="CS10" s="74"/>
      <c r="CT10" s="75"/>
      <c r="CU10" s="75"/>
      <c r="CV10" s="75"/>
    </row>
    <row r="11" spans="1:100" ht="18" customHeight="1">
      <c r="A11" s="308">
        <v>100.001</v>
      </c>
      <c r="B11" s="309"/>
      <c r="C11" s="310" t="s">
        <v>62</v>
      </c>
      <c r="D11" s="310"/>
      <c r="E11" s="309">
        <v>200</v>
      </c>
      <c r="F11" s="309"/>
      <c r="G11" s="310" t="s">
        <v>60</v>
      </c>
      <c r="H11" s="312"/>
      <c r="I11" s="413">
        <v>33000</v>
      </c>
      <c r="J11" s="317"/>
      <c r="K11" s="317"/>
      <c r="L11" s="173" t="s">
        <v>61</v>
      </c>
      <c r="M11" s="316">
        <v>46000</v>
      </c>
      <c r="N11" s="317"/>
      <c r="O11" s="317"/>
      <c r="P11" s="176" t="s">
        <v>61</v>
      </c>
      <c r="Q11" s="356">
        <v>5000</v>
      </c>
      <c r="R11" s="352"/>
      <c r="S11" s="352"/>
      <c r="T11" s="339"/>
      <c r="U11" s="343">
        <v>38000</v>
      </c>
      <c r="V11" s="342"/>
      <c r="W11" s="342"/>
      <c r="X11" s="177" t="s">
        <v>61</v>
      </c>
      <c r="Y11" s="343">
        <v>40000</v>
      </c>
      <c r="Z11" s="342"/>
      <c r="AA11" s="342"/>
      <c r="AB11" s="345"/>
      <c r="AC11" s="349"/>
      <c r="AD11" s="350"/>
      <c r="AE11" s="350"/>
      <c r="AF11" s="345"/>
      <c r="AG11" s="349"/>
      <c r="AH11" s="350"/>
      <c r="AI11" s="350"/>
      <c r="AJ11" s="345"/>
      <c r="AK11" s="343">
        <v>10000</v>
      </c>
      <c r="AL11" s="342"/>
      <c r="AM11" s="342"/>
      <c r="AN11" s="345"/>
      <c r="AO11" s="343">
        <v>12000</v>
      </c>
      <c r="AP11" s="342"/>
      <c r="AQ11" s="342"/>
      <c r="AR11" s="345"/>
      <c r="AS11" s="343">
        <v>48000</v>
      </c>
      <c r="AT11" s="342"/>
      <c r="AU11" s="342"/>
      <c r="AV11" s="166"/>
      <c r="AW11" s="345"/>
      <c r="AX11" s="349"/>
      <c r="AY11" s="350"/>
      <c r="AZ11" s="350"/>
      <c r="BA11" s="416"/>
      <c r="BB11" s="343">
        <v>10000</v>
      </c>
      <c r="BC11" s="342"/>
      <c r="BD11" s="342"/>
      <c r="BE11" s="360"/>
      <c r="BF11" s="72"/>
      <c r="BH11" s="73"/>
      <c r="BI11" s="74"/>
      <c r="BJ11" s="72"/>
      <c r="BK11" s="72"/>
      <c r="BL11" s="75"/>
      <c r="BM11" s="76"/>
      <c r="BN11" s="76"/>
      <c r="BO11" s="76"/>
      <c r="BP11" s="75"/>
      <c r="BR11" s="72"/>
      <c r="BT11" s="73"/>
      <c r="BU11" s="74"/>
      <c r="BV11" s="75"/>
      <c r="BW11" s="75"/>
      <c r="BX11" s="75"/>
      <c r="BY11" s="75"/>
      <c r="BZ11" s="75"/>
      <c r="CA11" s="75"/>
      <c r="CB11" s="75"/>
      <c r="CD11" s="72"/>
      <c r="CF11" s="73"/>
      <c r="CG11" s="74"/>
      <c r="CH11" s="75"/>
      <c r="CI11" s="75"/>
      <c r="CJ11" s="75"/>
      <c r="CK11" s="75"/>
      <c r="CL11" s="75"/>
      <c r="CM11" s="75"/>
      <c r="CN11" s="75"/>
      <c r="CP11" s="72"/>
      <c r="CR11" s="73"/>
      <c r="CS11" s="74"/>
      <c r="CT11" s="75"/>
      <c r="CU11" s="75"/>
      <c r="CV11" s="75"/>
    </row>
    <row r="12" spans="1:100" ht="18" customHeight="1">
      <c r="A12" s="308">
        <v>200.001</v>
      </c>
      <c r="B12" s="309"/>
      <c r="C12" s="310" t="s">
        <v>62</v>
      </c>
      <c r="D12" s="310"/>
      <c r="E12" s="309">
        <v>300</v>
      </c>
      <c r="F12" s="309"/>
      <c r="G12" s="310" t="s">
        <v>60</v>
      </c>
      <c r="H12" s="312"/>
      <c r="I12" s="413">
        <v>45000</v>
      </c>
      <c r="J12" s="317"/>
      <c r="K12" s="317"/>
      <c r="L12" s="173" t="s">
        <v>61</v>
      </c>
      <c r="M12" s="316">
        <v>60000</v>
      </c>
      <c r="N12" s="317"/>
      <c r="O12" s="317"/>
      <c r="P12" s="176" t="s">
        <v>61</v>
      </c>
      <c r="Q12" s="356">
        <v>5000</v>
      </c>
      <c r="R12" s="352"/>
      <c r="S12" s="352"/>
      <c r="T12" s="339"/>
      <c r="U12" s="343">
        <v>43000</v>
      </c>
      <c r="V12" s="342"/>
      <c r="W12" s="342"/>
      <c r="X12" s="177" t="s">
        <v>61</v>
      </c>
      <c r="Y12" s="343">
        <v>40000</v>
      </c>
      <c r="Z12" s="342"/>
      <c r="AA12" s="342"/>
      <c r="AB12" s="345"/>
      <c r="AC12" s="349"/>
      <c r="AD12" s="350"/>
      <c r="AE12" s="350"/>
      <c r="AF12" s="345"/>
      <c r="AG12" s="349"/>
      <c r="AH12" s="350"/>
      <c r="AI12" s="350"/>
      <c r="AJ12" s="345"/>
      <c r="AK12" s="343">
        <v>10000</v>
      </c>
      <c r="AL12" s="342"/>
      <c r="AM12" s="342"/>
      <c r="AN12" s="345"/>
      <c r="AO12" s="343">
        <v>12000</v>
      </c>
      <c r="AP12" s="342"/>
      <c r="AQ12" s="342"/>
      <c r="AR12" s="345"/>
      <c r="AS12" s="343">
        <v>48000</v>
      </c>
      <c r="AT12" s="342"/>
      <c r="AU12" s="342"/>
      <c r="AV12" s="166"/>
      <c r="AW12" s="345"/>
      <c r="AX12" s="349"/>
      <c r="AY12" s="350"/>
      <c r="AZ12" s="350"/>
      <c r="BA12" s="416"/>
      <c r="BB12" s="343">
        <v>10000</v>
      </c>
      <c r="BC12" s="342"/>
      <c r="BD12" s="342"/>
      <c r="BE12" s="360"/>
      <c r="BF12" s="75"/>
      <c r="BG12" s="75"/>
      <c r="BH12" s="75"/>
      <c r="BI12" s="75"/>
      <c r="BJ12" s="75"/>
      <c r="BK12" s="75"/>
      <c r="BL12" s="75"/>
      <c r="BM12" s="76"/>
      <c r="BN12" s="76"/>
      <c r="BO12" s="76"/>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row>
    <row r="13" spans="1:100" ht="18" customHeight="1">
      <c r="A13" s="308">
        <v>300.00099999999998</v>
      </c>
      <c r="B13" s="309"/>
      <c r="C13" s="310" t="s">
        <v>62</v>
      </c>
      <c r="D13" s="310"/>
      <c r="E13" s="309">
        <v>500</v>
      </c>
      <c r="F13" s="309"/>
      <c r="G13" s="310" t="s">
        <v>60</v>
      </c>
      <c r="H13" s="312"/>
      <c r="I13" s="413">
        <v>56000</v>
      </c>
      <c r="J13" s="317"/>
      <c r="K13" s="317"/>
      <c r="L13" s="173" t="s">
        <v>61</v>
      </c>
      <c r="M13" s="316">
        <v>75000</v>
      </c>
      <c r="N13" s="317"/>
      <c r="O13" s="317"/>
      <c r="P13" s="176" t="s">
        <v>61</v>
      </c>
      <c r="Q13" s="356">
        <v>5000</v>
      </c>
      <c r="R13" s="352"/>
      <c r="S13" s="352"/>
      <c r="T13" s="339"/>
      <c r="U13" s="343">
        <v>55000</v>
      </c>
      <c r="V13" s="342"/>
      <c r="W13" s="342"/>
      <c r="X13" s="177" t="s">
        <v>61</v>
      </c>
      <c r="Y13" s="343">
        <v>40000</v>
      </c>
      <c r="Z13" s="342"/>
      <c r="AA13" s="342"/>
      <c r="AB13" s="345"/>
      <c r="AC13" s="349"/>
      <c r="AD13" s="350"/>
      <c r="AE13" s="350"/>
      <c r="AF13" s="345"/>
      <c r="AG13" s="349"/>
      <c r="AH13" s="350"/>
      <c r="AI13" s="350"/>
      <c r="AJ13" s="345"/>
      <c r="AK13" s="343">
        <v>10000</v>
      </c>
      <c r="AL13" s="342"/>
      <c r="AM13" s="342"/>
      <c r="AN13" s="345"/>
      <c r="AO13" s="343">
        <v>12000</v>
      </c>
      <c r="AP13" s="342"/>
      <c r="AQ13" s="342"/>
      <c r="AR13" s="345"/>
      <c r="AS13" s="343">
        <v>48000</v>
      </c>
      <c r="AT13" s="342"/>
      <c r="AU13" s="342"/>
      <c r="AV13" s="166"/>
      <c r="AW13" s="345"/>
      <c r="AX13" s="349"/>
      <c r="AY13" s="350"/>
      <c r="AZ13" s="350"/>
      <c r="BA13" s="416"/>
      <c r="BB13" s="343">
        <v>10000</v>
      </c>
      <c r="BC13" s="342"/>
      <c r="BD13" s="342"/>
      <c r="BE13" s="360"/>
      <c r="BF13" s="80"/>
      <c r="BG13" s="80"/>
      <c r="BH13" s="80"/>
      <c r="BI13" s="80"/>
      <c r="BJ13" s="80"/>
      <c r="BK13" s="80"/>
      <c r="BL13" s="80"/>
      <c r="BM13" s="76"/>
      <c r="BN13" s="76"/>
      <c r="BO13" s="76"/>
      <c r="BP13" s="80"/>
      <c r="BQ13" s="80"/>
      <c r="BR13" s="80"/>
      <c r="BS13" s="81"/>
      <c r="BT13" s="81"/>
      <c r="BU13" s="81"/>
      <c r="BV13" s="80"/>
      <c r="BW13" s="80"/>
      <c r="BX13" s="80"/>
      <c r="BY13" s="75"/>
      <c r="BZ13" s="75"/>
      <c r="CA13" s="75"/>
      <c r="CB13" s="82"/>
      <c r="CC13" s="82"/>
      <c r="CD13" s="82"/>
      <c r="CE13" s="82"/>
      <c r="CF13" s="82"/>
      <c r="CG13" s="82"/>
      <c r="CH13" s="80"/>
      <c r="CI13" s="80"/>
      <c r="CJ13" s="80"/>
      <c r="CK13" s="83"/>
      <c r="CL13" s="83"/>
      <c r="CM13" s="75"/>
      <c r="CN13" s="82"/>
      <c r="CO13" s="82"/>
      <c r="CP13" s="82"/>
      <c r="CQ13" s="82"/>
      <c r="CR13" s="82"/>
      <c r="CS13" s="82"/>
      <c r="CT13" s="80"/>
      <c r="CU13" s="80"/>
      <c r="CV13" s="80"/>
    </row>
    <row r="14" spans="1:100" ht="18" customHeight="1">
      <c r="A14" s="308">
        <v>500.00099999999998</v>
      </c>
      <c r="B14" s="309"/>
      <c r="C14" s="310" t="s">
        <v>62</v>
      </c>
      <c r="D14" s="310"/>
      <c r="E14" s="309">
        <v>1000</v>
      </c>
      <c r="F14" s="309"/>
      <c r="G14" s="310" t="s">
        <v>60</v>
      </c>
      <c r="H14" s="312"/>
      <c r="I14" s="413">
        <v>77000</v>
      </c>
      <c r="J14" s="317"/>
      <c r="K14" s="317"/>
      <c r="L14" s="178" t="s">
        <v>61</v>
      </c>
      <c r="M14" s="316">
        <v>100000</v>
      </c>
      <c r="N14" s="317"/>
      <c r="O14" s="317"/>
      <c r="P14" s="176" t="s">
        <v>61</v>
      </c>
      <c r="Q14" s="341">
        <v>5000</v>
      </c>
      <c r="R14" s="342"/>
      <c r="S14" s="342"/>
      <c r="T14" s="339"/>
      <c r="U14" s="343">
        <v>70000</v>
      </c>
      <c r="V14" s="342"/>
      <c r="W14" s="342"/>
      <c r="X14" s="177" t="s">
        <v>61</v>
      </c>
      <c r="Y14" s="343">
        <v>40000</v>
      </c>
      <c r="Z14" s="342"/>
      <c r="AA14" s="342"/>
      <c r="AB14" s="346"/>
      <c r="AC14" s="351"/>
      <c r="AD14" s="352"/>
      <c r="AE14" s="352"/>
      <c r="AF14" s="346"/>
      <c r="AG14" s="351"/>
      <c r="AH14" s="352"/>
      <c r="AI14" s="352"/>
      <c r="AJ14" s="346"/>
      <c r="AK14" s="343">
        <v>10000</v>
      </c>
      <c r="AL14" s="342"/>
      <c r="AM14" s="342"/>
      <c r="AN14" s="346"/>
      <c r="AO14" s="343">
        <v>12000</v>
      </c>
      <c r="AP14" s="342"/>
      <c r="AQ14" s="342"/>
      <c r="AR14" s="346"/>
      <c r="AS14" s="343">
        <v>48000</v>
      </c>
      <c r="AT14" s="342"/>
      <c r="AU14" s="342"/>
      <c r="AV14" s="164"/>
      <c r="AW14" s="346"/>
      <c r="AX14" s="351"/>
      <c r="AY14" s="352"/>
      <c r="AZ14" s="352"/>
      <c r="BA14" s="417"/>
      <c r="BB14" s="343">
        <v>10000</v>
      </c>
      <c r="BC14" s="342"/>
      <c r="BD14" s="342"/>
      <c r="BE14" s="414"/>
      <c r="BF14" s="80"/>
      <c r="BG14" s="80"/>
      <c r="BH14" s="80"/>
      <c r="BI14" s="80"/>
      <c r="BJ14" s="80"/>
      <c r="BK14" s="80"/>
      <c r="BL14" s="80"/>
      <c r="BM14" s="76"/>
      <c r="BN14" s="76"/>
      <c r="BO14" s="76"/>
      <c r="BP14" s="80"/>
      <c r="BQ14" s="80"/>
      <c r="BR14" s="80"/>
      <c r="BS14" s="81"/>
      <c r="BT14" s="81"/>
      <c r="BU14" s="81"/>
      <c r="BV14" s="80"/>
      <c r="BW14" s="80"/>
      <c r="BX14" s="80"/>
      <c r="BY14" s="75"/>
      <c r="BZ14" s="75"/>
      <c r="CA14" s="75"/>
      <c r="CB14" s="82"/>
      <c r="CC14" s="82"/>
      <c r="CD14" s="82"/>
      <c r="CE14" s="82"/>
      <c r="CF14" s="82"/>
      <c r="CG14" s="82"/>
      <c r="CH14" s="80"/>
      <c r="CI14" s="80"/>
      <c r="CJ14" s="80"/>
      <c r="CK14" s="83"/>
      <c r="CL14" s="83"/>
      <c r="CM14" s="75"/>
      <c r="CN14" s="82"/>
      <c r="CO14" s="82"/>
      <c r="CP14" s="82"/>
      <c r="CQ14" s="82"/>
      <c r="CR14" s="82"/>
      <c r="CS14" s="82"/>
      <c r="CT14" s="80"/>
      <c r="CU14" s="80"/>
      <c r="CV14" s="80"/>
    </row>
    <row r="15" spans="1:100" ht="18" customHeight="1">
      <c r="A15" s="308">
        <v>1000.001</v>
      </c>
      <c r="B15" s="309"/>
      <c r="C15" s="310" t="s">
        <v>62</v>
      </c>
      <c r="D15" s="310"/>
      <c r="E15" s="309">
        <v>2000</v>
      </c>
      <c r="F15" s="309"/>
      <c r="G15" s="171" t="s">
        <v>60</v>
      </c>
      <c r="H15" s="172"/>
      <c r="I15" s="418" t="s">
        <v>84</v>
      </c>
      <c r="J15" s="419"/>
      <c r="K15" s="419"/>
      <c r="L15" s="420"/>
      <c r="M15" s="421">
        <v>150000</v>
      </c>
      <c r="N15" s="422"/>
      <c r="O15" s="422"/>
      <c r="P15" s="179" t="s">
        <v>61</v>
      </c>
      <c r="Q15" s="341">
        <v>20000</v>
      </c>
      <c r="R15" s="342"/>
      <c r="S15" s="342"/>
      <c r="T15" s="340" t="s">
        <v>61</v>
      </c>
      <c r="U15" s="423">
        <v>110000</v>
      </c>
      <c r="V15" s="365"/>
      <c r="W15" s="365"/>
      <c r="X15" s="168" t="s">
        <v>61</v>
      </c>
      <c r="Y15" s="368">
        <v>55000</v>
      </c>
      <c r="Z15" s="369"/>
      <c r="AA15" s="369"/>
      <c r="AB15" s="180" t="s">
        <v>61</v>
      </c>
      <c r="AC15" s="364">
        <v>84000</v>
      </c>
      <c r="AD15" s="365"/>
      <c r="AE15" s="365"/>
      <c r="AF15" s="362" t="s">
        <v>61</v>
      </c>
      <c r="AG15" s="364">
        <v>84000</v>
      </c>
      <c r="AH15" s="365"/>
      <c r="AI15" s="365"/>
      <c r="AJ15" s="362" t="s">
        <v>61</v>
      </c>
      <c r="AK15" s="343">
        <v>20000</v>
      </c>
      <c r="AL15" s="342"/>
      <c r="AM15" s="342"/>
      <c r="AN15" s="362" t="s">
        <v>61</v>
      </c>
      <c r="AO15" s="343">
        <v>24000</v>
      </c>
      <c r="AP15" s="342"/>
      <c r="AQ15" s="342"/>
      <c r="AR15" s="362" t="s">
        <v>61</v>
      </c>
      <c r="AS15" s="343">
        <v>84000</v>
      </c>
      <c r="AT15" s="342"/>
      <c r="AU15" s="342"/>
      <c r="AV15" s="167"/>
      <c r="AW15" s="362" t="s">
        <v>61</v>
      </c>
      <c r="AX15" s="364">
        <v>20000</v>
      </c>
      <c r="AY15" s="365"/>
      <c r="AZ15" s="365"/>
      <c r="BA15" s="424" t="s">
        <v>61</v>
      </c>
      <c r="BB15" s="343">
        <v>30000</v>
      </c>
      <c r="BC15" s="342"/>
      <c r="BD15" s="342"/>
      <c r="BE15" s="340" t="s">
        <v>183</v>
      </c>
      <c r="BF15" s="80"/>
      <c r="BG15" s="80"/>
      <c r="BH15" s="80"/>
      <c r="BI15" s="80"/>
      <c r="BJ15" s="80"/>
      <c r="BK15" s="80"/>
      <c r="BL15" s="80"/>
      <c r="BM15" s="76"/>
      <c r="BN15" s="76"/>
      <c r="BO15" s="76"/>
      <c r="BP15" s="80"/>
      <c r="BQ15" s="80"/>
      <c r="BR15" s="80"/>
      <c r="BS15" s="81"/>
      <c r="BT15" s="81"/>
      <c r="BU15" s="81"/>
      <c r="BV15" s="80"/>
      <c r="BW15" s="80"/>
      <c r="BX15" s="80"/>
      <c r="BY15" s="75"/>
      <c r="BZ15" s="75"/>
      <c r="CA15" s="75"/>
      <c r="CB15" s="82"/>
      <c r="CC15" s="82"/>
      <c r="CD15" s="82"/>
      <c r="CE15" s="82"/>
      <c r="CF15" s="82"/>
      <c r="CG15" s="82"/>
      <c r="CH15" s="80"/>
      <c r="CI15" s="80"/>
      <c r="CJ15" s="80"/>
      <c r="CK15" s="83"/>
      <c r="CL15" s="83"/>
      <c r="CM15" s="75"/>
      <c r="CN15" s="82"/>
      <c r="CO15" s="82"/>
      <c r="CP15" s="82"/>
      <c r="CQ15" s="82"/>
      <c r="CR15" s="82"/>
      <c r="CS15" s="82"/>
      <c r="CT15" s="80"/>
      <c r="CU15" s="80"/>
      <c r="CV15" s="80"/>
    </row>
    <row r="16" spans="1:100" ht="18" customHeight="1">
      <c r="A16" s="308">
        <v>2000.001</v>
      </c>
      <c r="B16" s="309"/>
      <c r="C16" s="310" t="s">
        <v>62</v>
      </c>
      <c r="D16" s="310"/>
      <c r="E16" s="309">
        <v>3000</v>
      </c>
      <c r="F16" s="309"/>
      <c r="G16" s="310" t="s">
        <v>60</v>
      </c>
      <c r="H16" s="312"/>
      <c r="I16" s="313" t="s">
        <v>84</v>
      </c>
      <c r="J16" s="314"/>
      <c r="K16" s="314"/>
      <c r="L16" s="315"/>
      <c r="M16" s="316">
        <v>190000</v>
      </c>
      <c r="N16" s="317"/>
      <c r="O16" s="317"/>
      <c r="P16" s="176" t="s">
        <v>61</v>
      </c>
      <c r="Q16" s="341">
        <v>20000</v>
      </c>
      <c r="R16" s="342"/>
      <c r="S16" s="342"/>
      <c r="T16" s="339"/>
      <c r="U16" s="343">
        <v>150000</v>
      </c>
      <c r="V16" s="342"/>
      <c r="W16" s="342"/>
      <c r="X16" s="177" t="s">
        <v>61</v>
      </c>
      <c r="Y16" s="364">
        <v>65000</v>
      </c>
      <c r="Z16" s="365"/>
      <c r="AA16" s="365"/>
      <c r="AB16" s="362" t="s">
        <v>61</v>
      </c>
      <c r="AC16" s="349"/>
      <c r="AD16" s="350"/>
      <c r="AE16" s="350"/>
      <c r="AF16" s="345"/>
      <c r="AG16" s="349"/>
      <c r="AH16" s="350"/>
      <c r="AI16" s="350"/>
      <c r="AJ16" s="345"/>
      <c r="AK16" s="343">
        <v>20000</v>
      </c>
      <c r="AL16" s="342"/>
      <c r="AM16" s="342"/>
      <c r="AN16" s="345"/>
      <c r="AO16" s="343">
        <v>24000</v>
      </c>
      <c r="AP16" s="342"/>
      <c r="AQ16" s="342"/>
      <c r="AR16" s="345"/>
      <c r="AS16" s="343">
        <v>84000</v>
      </c>
      <c r="AT16" s="342"/>
      <c r="AU16" s="342"/>
      <c r="AV16" s="166"/>
      <c r="AW16" s="345"/>
      <c r="AX16" s="349"/>
      <c r="AY16" s="350"/>
      <c r="AZ16" s="350"/>
      <c r="BA16" s="416"/>
      <c r="BB16" s="343">
        <v>30000</v>
      </c>
      <c r="BC16" s="342"/>
      <c r="BD16" s="342"/>
      <c r="BE16" s="360"/>
      <c r="BF16" s="86"/>
      <c r="BG16" s="86"/>
      <c r="BH16" s="86"/>
      <c r="BI16" s="86"/>
      <c r="BJ16" s="86"/>
      <c r="BK16" s="86"/>
      <c r="BL16" s="86"/>
      <c r="BM16" s="76"/>
      <c r="BN16" s="76"/>
      <c r="BO16" s="76"/>
      <c r="BP16" s="86"/>
      <c r="BQ16" s="86"/>
      <c r="BR16" s="86"/>
      <c r="BS16" s="75"/>
      <c r="BT16" s="75"/>
      <c r="BU16" s="75"/>
      <c r="BV16" s="86"/>
      <c r="BW16" s="86"/>
      <c r="BX16" s="86"/>
      <c r="BY16" s="75"/>
      <c r="BZ16" s="75"/>
      <c r="CA16" s="75"/>
      <c r="CB16" s="86"/>
      <c r="CC16" s="86"/>
      <c r="CD16" s="86"/>
      <c r="CE16" s="86"/>
      <c r="CF16" s="86"/>
      <c r="CG16" s="86"/>
      <c r="CH16" s="86"/>
      <c r="CI16" s="86"/>
      <c r="CJ16" s="86"/>
      <c r="CK16" s="87"/>
      <c r="CL16" s="87"/>
      <c r="CM16" s="75"/>
      <c r="CN16" s="86"/>
      <c r="CO16" s="86"/>
      <c r="CP16" s="86"/>
      <c r="CQ16" s="86"/>
      <c r="CR16" s="86"/>
      <c r="CS16" s="86"/>
      <c r="CT16" s="86"/>
      <c r="CU16" s="86"/>
      <c r="CV16" s="86"/>
    </row>
    <row r="17" spans="1:100" ht="18" customHeight="1">
      <c r="A17" s="308">
        <v>3000.0010000000002</v>
      </c>
      <c r="B17" s="309"/>
      <c r="C17" s="310" t="s">
        <v>62</v>
      </c>
      <c r="D17" s="310"/>
      <c r="E17" s="309">
        <v>4000</v>
      </c>
      <c r="F17" s="309"/>
      <c r="G17" s="310" t="s">
        <v>60</v>
      </c>
      <c r="H17" s="312"/>
      <c r="I17" s="313" t="s">
        <v>84</v>
      </c>
      <c r="J17" s="314"/>
      <c r="K17" s="314"/>
      <c r="L17" s="315"/>
      <c r="M17" s="316">
        <v>220000</v>
      </c>
      <c r="N17" s="317"/>
      <c r="O17" s="317"/>
      <c r="P17" s="176" t="s">
        <v>61</v>
      </c>
      <c r="Q17" s="341">
        <v>20000</v>
      </c>
      <c r="R17" s="342"/>
      <c r="S17" s="342"/>
      <c r="T17" s="339"/>
      <c r="U17" s="343">
        <v>170000</v>
      </c>
      <c r="V17" s="342"/>
      <c r="W17" s="342"/>
      <c r="X17" s="177" t="s">
        <v>61</v>
      </c>
      <c r="Y17" s="364">
        <v>65000</v>
      </c>
      <c r="Z17" s="365"/>
      <c r="AA17" s="365"/>
      <c r="AB17" s="345"/>
      <c r="AC17" s="349"/>
      <c r="AD17" s="350"/>
      <c r="AE17" s="350"/>
      <c r="AF17" s="345"/>
      <c r="AG17" s="349"/>
      <c r="AH17" s="350"/>
      <c r="AI17" s="350"/>
      <c r="AJ17" s="345"/>
      <c r="AK17" s="343">
        <v>20000</v>
      </c>
      <c r="AL17" s="342"/>
      <c r="AM17" s="342"/>
      <c r="AN17" s="345"/>
      <c r="AO17" s="343">
        <v>24000</v>
      </c>
      <c r="AP17" s="342"/>
      <c r="AQ17" s="342"/>
      <c r="AR17" s="345"/>
      <c r="AS17" s="343">
        <v>84000</v>
      </c>
      <c r="AT17" s="342"/>
      <c r="AU17" s="342"/>
      <c r="AV17" s="166"/>
      <c r="AW17" s="345"/>
      <c r="AX17" s="349"/>
      <c r="AY17" s="350"/>
      <c r="AZ17" s="350"/>
      <c r="BA17" s="416"/>
      <c r="BB17" s="343">
        <v>30000</v>
      </c>
      <c r="BC17" s="342"/>
      <c r="BD17" s="342"/>
      <c r="BE17" s="360"/>
      <c r="BF17" s="88"/>
      <c r="BG17" s="88"/>
      <c r="BH17" s="88"/>
      <c r="BI17" s="88"/>
      <c r="BJ17" s="88"/>
      <c r="BK17" s="88"/>
      <c r="BL17" s="88"/>
      <c r="BM17" s="76"/>
      <c r="BN17" s="76"/>
      <c r="BO17" s="76"/>
      <c r="BP17" s="88"/>
      <c r="BQ17" s="88"/>
      <c r="BR17" s="88"/>
      <c r="BS17" s="80"/>
      <c r="BT17" s="80"/>
      <c r="BU17" s="80"/>
      <c r="BV17" s="88"/>
      <c r="BW17" s="88"/>
      <c r="BX17" s="88"/>
      <c r="BY17" s="75"/>
      <c r="BZ17" s="75"/>
      <c r="CA17" s="75"/>
      <c r="CB17" s="88"/>
      <c r="CC17" s="88"/>
      <c r="CD17" s="88"/>
      <c r="CE17" s="88"/>
      <c r="CF17" s="88"/>
      <c r="CG17" s="88"/>
      <c r="CH17" s="88"/>
      <c r="CI17" s="88"/>
      <c r="CJ17" s="88"/>
      <c r="CK17" s="89"/>
      <c r="CL17" s="89"/>
      <c r="CM17" s="75"/>
      <c r="CN17" s="88"/>
      <c r="CO17" s="88"/>
      <c r="CP17" s="88"/>
      <c r="CQ17" s="88"/>
      <c r="CR17" s="88"/>
      <c r="CS17" s="88"/>
      <c r="CT17" s="88"/>
      <c r="CU17" s="88"/>
      <c r="CV17" s="88"/>
    </row>
    <row r="18" spans="1:100" ht="18" customHeight="1">
      <c r="A18" s="308">
        <v>4000.0010000000002</v>
      </c>
      <c r="B18" s="309"/>
      <c r="C18" s="310" t="s">
        <v>62</v>
      </c>
      <c r="D18" s="310"/>
      <c r="E18" s="309">
        <v>5000</v>
      </c>
      <c r="F18" s="309"/>
      <c r="G18" s="310" t="s">
        <v>60</v>
      </c>
      <c r="H18" s="312"/>
      <c r="I18" s="313" t="s">
        <v>84</v>
      </c>
      <c r="J18" s="314"/>
      <c r="K18" s="314"/>
      <c r="L18" s="315"/>
      <c r="M18" s="316">
        <v>250000</v>
      </c>
      <c r="N18" s="317"/>
      <c r="O18" s="317"/>
      <c r="P18" s="176" t="s">
        <v>61</v>
      </c>
      <c r="Q18" s="341">
        <v>20000</v>
      </c>
      <c r="R18" s="342"/>
      <c r="S18" s="342"/>
      <c r="T18" s="339"/>
      <c r="U18" s="343">
        <v>190000</v>
      </c>
      <c r="V18" s="342"/>
      <c r="W18" s="342"/>
      <c r="X18" s="177" t="s">
        <v>61</v>
      </c>
      <c r="Y18" s="364">
        <v>65000</v>
      </c>
      <c r="Z18" s="365"/>
      <c r="AA18" s="365"/>
      <c r="AB18" s="345"/>
      <c r="AC18" s="349"/>
      <c r="AD18" s="350"/>
      <c r="AE18" s="350"/>
      <c r="AF18" s="345"/>
      <c r="AG18" s="349"/>
      <c r="AH18" s="350"/>
      <c r="AI18" s="350"/>
      <c r="AJ18" s="345"/>
      <c r="AK18" s="343">
        <v>20000</v>
      </c>
      <c r="AL18" s="342"/>
      <c r="AM18" s="342"/>
      <c r="AN18" s="345"/>
      <c r="AO18" s="343">
        <v>24000</v>
      </c>
      <c r="AP18" s="342"/>
      <c r="AQ18" s="342"/>
      <c r="AR18" s="345"/>
      <c r="AS18" s="343">
        <v>84000</v>
      </c>
      <c r="AT18" s="342"/>
      <c r="AU18" s="342"/>
      <c r="AV18" s="166"/>
      <c r="AW18" s="345"/>
      <c r="AX18" s="349"/>
      <c r="AY18" s="350"/>
      <c r="AZ18" s="350"/>
      <c r="BA18" s="416"/>
      <c r="BB18" s="343">
        <v>30000</v>
      </c>
      <c r="BC18" s="342"/>
      <c r="BD18" s="342"/>
      <c r="BE18" s="360"/>
      <c r="BF18" s="88"/>
      <c r="BG18" s="88"/>
      <c r="BH18" s="88"/>
      <c r="BI18" s="88"/>
      <c r="BJ18" s="88"/>
      <c r="BK18" s="88"/>
      <c r="BL18" s="88"/>
      <c r="BM18" s="76"/>
      <c r="BN18" s="76"/>
      <c r="BO18" s="76"/>
      <c r="BP18" s="88"/>
      <c r="BQ18" s="88"/>
      <c r="BR18" s="88"/>
      <c r="BS18" s="80"/>
      <c r="BT18" s="80"/>
      <c r="BU18" s="80"/>
      <c r="BV18" s="88"/>
      <c r="BW18" s="88"/>
      <c r="BX18" s="88"/>
      <c r="BY18" s="75"/>
      <c r="BZ18" s="75"/>
      <c r="CA18" s="75"/>
      <c r="CB18" s="90"/>
      <c r="CC18" s="80"/>
      <c r="CD18" s="80"/>
      <c r="CE18" s="80"/>
      <c r="CF18" s="80"/>
      <c r="CG18" s="80"/>
      <c r="CH18" s="88"/>
      <c r="CI18" s="88"/>
      <c r="CJ18" s="88"/>
      <c r="CK18" s="89"/>
      <c r="CL18" s="89"/>
      <c r="CM18" s="75"/>
      <c r="CN18" s="90"/>
      <c r="CO18" s="80"/>
      <c r="CP18" s="80"/>
      <c r="CQ18" s="80"/>
      <c r="CR18" s="80"/>
      <c r="CS18" s="80"/>
      <c r="CT18" s="88"/>
      <c r="CU18" s="88"/>
      <c r="CV18" s="88"/>
    </row>
    <row r="19" spans="1:100" ht="18" customHeight="1">
      <c r="A19" s="308">
        <v>5000.0010000000002</v>
      </c>
      <c r="B19" s="309"/>
      <c r="C19" s="310" t="s">
        <v>62</v>
      </c>
      <c r="D19" s="310"/>
      <c r="E19" s="309">
        <v>6000</v>
      </c>
      <c r="F19" s="309"/>
      <c r="G19" s="310" t="s">
        <v>60</v>
      </c>
      <c r="H19" s="312"/>
      <c r="I19" s="313" t="s">
        <v>84</v>
      </c>
      <c r="J19" s="314"/>
      <c r="K19" s="314"/>
      <c r="L19" s="315"/>
      <c r="M19" s="316">
        <v>270000</v>
      </c>
      <c r="N19" s="317"/>
      <c r="O19" s="317"/>
      <c r="P19" s="176" t="s">
        <v>61</v>
      </c>
      <c r="Q19" s="341">
        <v>20000</v>
      </c>
      <c r="R19" s="342"/>
      <c r="S19" s="342"/>
      <c r="T19" s="339"/>
      <c r="U19" s="343">
        <v>210000</v>
      </c>
      <c r="V19" s="342"/>
      <c r="W19" s="342"/>
      <c r="X19" s="177" t="s">
        <v>61</v>
      </c>
      <c r="Y19" s="364">
        <v>65000</v>
      </c>
      <c r="Z19" s="365"/>
      <c r="AA19" s="365"/>
      <c r="AB19" s="345"/>
      <c r="AC19" s="349"/>
      <c r="AD19" s="350"/>
      <c r="AE19" s="350"/>
      <c r="AF19" s="345"/>
      <c r="AG19" s="349"/>
      <c r="AH19" s="350"/>
      <c r="AI19" s="350"/>
      <c r="AJ19" s="345"/>
      <c r="AK19" s="343">
        <v>20000</v>
      </c>
      <c r="AL19" s="342"/>
      <c r="AM19" s="342"/>
      <c r="AN19" s="345"/>
      <c r="AO19" s="343">
        <v>24000</v>
      </c>
      <c r="AP19" s="342"/>
      <c r="AQ19" s="342"/>
      <c r="AR19" s="345"/>
      <c r="AS19" s="343">
        <v>84000</v>
      </c>
      <c r="AT19" s="342"/>
      <c r="AU19" s="342"/>
      <c r="AV19" s="166"/>
      <c r="AW19" s="345"/>
      <c r="AX19" s="349"/>
      <c r="AY19" s="350"/>
      <c r="AZ19" s="350"/>
      <c r="BA19" s="416"/>
      <c r="BB19" s="343">
        <v>30000</v>
      </c>
      <c r="BC19" s="342"/>
      <c r="BD19" s="342"/>
      <c r="BE19" s="360"/>
      <c r="BF19" s="88"/>
      <c r="BG19" s="88"/>
      <c r="BH19" s="88"/>
      <c r="BI19" s="88"/>
      <c r="BJ19" s="88"/>
      <c r="BK19" s="88"/>
      <c r="BL19" s="88"/>
      <c r="BM19" s="76"/>
      <c r="BN19" s="76"/>
      <c r="BO19" s="76"/>
      <c r="BP19" s="88"/>
      <c r="BQ19" s="88"/>
      <c r="BR19" s="88"/>
      <c r="BS19" s="91"/>
      <c r="BT19" s="91"/>
      <c r="BU19" s="91"/>
      <c r="BV19" s="88"/>
      <c r="BW19" s="88"/>
      <c r="BX19" s="88"/>
      <c r="BY19" s="75"/>
      <c r="BZ19" s="75"/>
      <c r="CA19" s="75"/>
      <c r="CB19" s="90"/>
      <c r="CC19" s="91"/>
      <c r="CD19" s="91"/>
      <c r="CE19" s="91"/>
      <c r="CF19" s="91"/>
      <c r="CG19" s="91"/>
      <c r="CH19" s="88"/>
      <c r="CI19" s="88"/>
      <c r="CJ19" s="88"/>
      <c r="CK19" s="89"/>
      <c r="CL19" s="89"/>
      <c r="CM19" s="75"/>
      <c r="CN19" s="90"/>
      <c r="CO19" s="91"/>
      <c r="CP19" s="91"/>
      <c r="CQ19" s="91"/>
      <c r="CR19" s="91"/>
      <c r="CS19" s="91"/>
      <c r="CT19" s="88"/>
      <c r="CU19" s="88"/>
      <c r="CV19" s="88"/>
    </row>
    <row r="20" spans="1:100" ht="18" customHeight="1">
      <c r="A20" s="308">
        <v>6000.0010000000002</v>
      </c>
      <c r="B20" s="309"/>
      <c r="C20" s="310" t="s">
        <v>62</v>
      </c>
      <c r="D20" s="310"/>
      <c r="E20" s="309">
        <v>8000</v>
      </c>
      <c r="F20" s="309"/>
      <c r="G20" s="310" t="s">
        <v>60</v>
      </c>
      <c r="H20" s="312"/>
      <c r="I20" s="313" t="s">
        <v>84</v>
      </c>
      <c r="J20" s="314"/>
      <c r="K20" s="314"/>
      <c r="L20" s="315"/>
      <c r="M20" s="316">
        <v>320000</v>
      </c>
      <c r="N20" s="317"/>
      <c r="O20" s="317"/>
      <c r="P20" s="176" t="s">
        <v>61</v>
      </c>
      <c r="Q20" s="341">
        <v>20000</v>
      </c>
      <c r="R20" s="342"/>
      <c r="S20" s="342"/>
      <c r="T20" s="339"/>
      <c r="U20" s="343">
        <v>240000</v>
      </c>
      <c r="V20" s="342"/>
      <c r="W20" s="342"/>
      <c r="X20" s="177" t="s">
        <v>61</v>
      </c>
      <c r="Y20" s="364">
        <v>65000</v>
      </c>
      <c r="Z20" s="365"/>
      <c r="AA20" s="365"/>
      <c r="AB20" s="345"/>
      <c r="AC20" s="349"/>
      <c r="AD20" s="350"/>
      <c r="AE20" s="350"/>
      <c r="AF20" s="345"/>
      <c r="AG20" s="349"/>
      <c r="AH20" s="350"/>
      <c r="AI20" s="350"/>
      <c r="AJ20" s="345"/>
      <c r="AK20" s="343">
        <v>20000</v>
      </c>
      <c r="AL20" s="342"/>
      <c r="AM20" s="342"/>
      <c r="AN20" s="345"/>
      <c r="AO20" s="343">
        <v>24000</v>
      </c>
      <c r="AP20" s="342"/>
      <c r="AQ20" s="342"/>
      <c r="AR20" s="345"/>
      <c r="AS20" s="343">
        <v>84000</v>
      </c>
      <c r="AT20" s="342"/>
      <c r="AU20" s="342"/>
      <c r="AV20" s="166"/>
      <c r="AW20" s="345"/>
      <c r="AX20" s="349"/>
      <c r="AY20" s="350"/>
      <c r="AZ20" s="350"/>
      <c r="BA20" s="416"/>
      <c r="BB20" s="343">
        <v>30000</v>
      </c>
      <c r="BC20" s="342"/>
      <c r="BD20" s="342"/>
      <c r="BE20" s="360"/>
      <c r="BF20" s="88"/>
      <c r="BG20" s="88"/>
      <c r="BH20" s="88"/>
      <c r="BI20" s="88"/>
      <c r="BJ20" s="88"/>
      <c r="BK20" s="88"/>
      <c r="BL20" s="88"/>
      <c r="BM20" s="76"/>
      <c r="BN20" s="76"/>
      <c r="BO20" s="76"/>
      <c r="BP20" s="88"/>
      <c r="BQ20" s="88"/>
      <c r="BR20" s="88"/>
      <c r="BS20" s="88"/>
      <c r="BT20" s="88"/>
      <c r="BU20" s="88"/>
      <c r="BV20" s="88"/>
      <c r="BW20" s="88"/>
      <c r="BX20" s="88"/>
      <c r="BY20" s="75"/>
      <c r="BZ20" s="75"/>
      <c r="CA20" s="75"/>
      <c r="CB20" s="90"/>
      <c r="CC20" s="88"/>
      <c r="CD20" s="88"/>
      <c r="CE20" s="88"/>
      <c r="CF20" s="88"/>
      <c r="CG20" s="88"/>
      <c r="CH20" s="88"/>
      <c r="CI20" s="88"/>
      <c r="CJ20" s="88"/>
      <c r="CK20" s="89"/>
      <c r="CL20" s="89"/>
      <c r="CM20" s="75"/>
      <c r="CN20" s="90"/>
      <c r="CO20" s="88"/>
      <c r="CP20" s="88"/>
      <c r="CQ20" s="88"/>
      <c r="CR20" s="88"/>
      <c r="CS20" s="88"/>
      <c r="CT20" s="88"/>
      <c r="CU20" s="88"/>
      <c r="CV20" s="88"/>
    </row>
    <row r="21" spans="1:100" ht="18" customHeight="1">
      <c r="A21" s="308">
        <v>8000.0010000000002</v>
      </c>
      <c r="B21" s="309"/>
      <c r="C21" s="310" t="s">
        <v>62</v>
      </c>
      <c r="D21" s="310"/>
      <c r="E21" s="309">
        <v>10000</v>
      </c>
      <c r="F21" s="309"/>
      <c r="G21" s="310" t="s">
        <v>60</v>
      </c>
      <c r="H21" s="312"/>
      <c r="I21" s="313" t="s">
        <v>84</v>
      </c>
      <c r="J21" s="314"/>
      <c r="K21" s="314"/>
      <c r="L21" s="315"/>
      <c r="M21" s="316">
        <v>360000</v>
      </c>
      <c r="N21" s="317"/>
      <c r="O21" s="317"/>
      <c r="P21" s="176" t="s">
        <v>61</v>
      </c>
      <c r="Q21" s="341">
        <v>20000</v>
      </c>
      <c r="R21" s="342"/>
      <c r="S21" s="342"/>
      <c r="T21" s="339"/>
      <c r="U21" s="343">
        <v>270000</v>
      </c>
      <c r="V21" s="342"/>
      <c r="W21" s="342"/>
      <c r="X21" s="177" t="s">
        <v>61</v>
      </c>
      <c r="Y21" s="364">
        <v>65000</v>
      </c>
      <c r="Z21" s="365"/>
      <c r="AA21" s="365"/>
      <c r="AB21" s="346"/>
      <c r="AC21" s="351"/>
      <c r="AD21" s="352"/>
      <c r="AE21" s="352"/>
      <c r="AF21" s="346"/>
      <c r="AG21" s="351"/>
      <c r="AH21" s="352"/>
      <c r="AI21" s="352"/>
      <c r="AJ21" s="346"/>
      <c r="AK21" s="343">
        <v>20000</v>
      </c>
      <c r="AL21" s="342"/>
      <c r="AM21" s="342"/>
      <c r="AN21" s="345"/>
      <c r="AO21" s="343">
        <v>24000</v>
      </c>
      <c r="AP21" s="342"/>
      <c r="AQ21" s="342"/>
      <c r="AR21" s="345"/>
      <c r="AS21" s="343">
        <v>84000</v>
      </c>
      <c r="AT21" s="342"/>
      <c r="AU21" s="342"/>
      <c r="AV21" s="164"/>
      <c r="AW21" s="346"/>
      <c r="AX21" s="349"/>
      <c r="AY21" s="350"/>
      <c r="AZ21" s="350"/>
      <c r="BA21" s="416"/>
      <c r="BB21" s="343">
        <v>30000</v>
      </c>
      <c r="BC21" s="342"/>
      <c r="BD21" s="342"/>
      <c r="BE21" s="360"/>
      <c r="BF21" s="92"/>
      <c r="BG21" s="92"/>
      <c r="BH21" s="92"/>
      <c r="BI21" s="92"/>
      <c r="BJ21" s="92"/>
      <c r="BK21" s="92"/>
      <c r="BL21" s="75"/>
      <c r="BM21" s="76"/>
      <c r="BN21" s="76"/>
      <c r="BO21" s="76"/>
      <c r="BP21" s="75"/>
      <c r="BQ21" s="75"/>
      <c r="BR21" s="75"/>
      <c r="BS21" s="75"/>
      <c r="BT21" s="75"/>
      <c r="BU21" s="75"/>
      <c r="BV21" s="75"/>
      <c r="BW21" s="75"/>
      <c r="BX21" s="75"/>
      <c r="BY21" s="75"/>
      <c r="BZ21" s="75"/>
      <c r="CA21" s="75"/>
      <c r="CB21" s="75"/>
      <c r="CC21" s="75"/>
      <c r="CD21" s="75"/>
      <c r="CE21" s="75"/>
      <c r="CF21" s="75"/>
      <c r="CG21" s="75"/>
      <c r="CH21" s="75"/>
      <c r="CI21" s="75"/>
      <c r="CJ21" s="75"/>
      <c r="CK21" s="75"/>
      <c r="CL21" s="75"/>
      <c r="CM21" s="75"/>
      <c r="CN21" s="75"/>
      <c r="CO21" s="75"/>
      <c r="CP21" s="75"/>
      <c r="CQ21" s="75"/>
      <c r="CR21" s="75"/>
      <c r="CS21" s="75"/>
      <c r="CT21" s="75"/>
      <c r="CU21" s="75"/>
      <c r="CV21" s="75"/>
    </row>
    <row r="22" spans="1:100" ht="18" customHeight="1">
      <c r="A22" s="308">
        <v>10000.001</v>
      </c>
      <c r="B22" s="309"/>
      <c r="C22" s="310" t="s">
        <v>62</v>
      </c>
      <c r="D22" s="310"/>
      <c r="E22" s="309">
        <v>15000</v>
      </c>
      <c r="F22" s="309"/>
      <c r="G22" s="310" t="s">
        <v>60</v>
      </c>
      <c r="H22" s="312"/>
      <c r="I22" s="313" t="s">
        <v>84</v>
      </c>
      <c r="J22" s="314"/>
      <c r="K22" s="314"/>
      <c r="L22" s="315"/>
      <c r="M22" s="316">
        <v>420000</v>
      </c>
      <c r="N22" s="317"/>
      <c r="O22" s="317"/>
      <c r="P22" s="176" t="s">
        <v>61</v>
      </c>
      <c r="Q22" s="341">
        <v>40000</v>
      </c>
      <c r="R22" s="342"/>
      <c r="S22" s="342"/>
      <c r="T22" s="339" t="s">
        <v>61</v>
      </c>
      <c r="U22" s="343">
        <v>310000</v>
      </c>
      <c r="V22" s="342"/>
      <c r="W22" s="342"/>
      <c r="X22" s="177" t="s">
        <v>61</v>
      </c>
      <c r="Y22" s="364">
        <v>85000</v>
      </c>
      <c r="Z22" s="365"/>
      <c r="AA22" s="365"/>
      <c r="AB22" s="362" t="s">
        <v>61</v>
      </c>
      <c r="AC22" s="364">
        <v>120000</v>
      </c>
      <c r="AD22" s="365"/>
      <c r="AE22" s="365"/>
      <c r="AF22" s="362" t="s">
        <v>61</v>
      </c>
      <c r="AG22" s="364">
        <v>120000</v>
      </c>
      <c r="AH22" s="365"/>
      <c r="AI22" s="365"/>
      <c r="AJ22" s="362" t="s">
        <v>61</v>
      </c>
      <c r="AK22" s="343">
        <v>20000</v>
      </c>
      <c r="AL22" s="342"/>
      <c r="AM22" s="342"/>
      <c r="AN22" s="345"/>
      <c r="AO22" s="343">
        <v>24000</v>
      </c>
      <c r="AP22" s="342"/>
      <c r="AQ22" s="342"/>
      <c r="AR22" s="345"/>
      <c r="AS22" s="343">
        <v>120000</v>
      </c>
      <c r="AT22" s="342"/>
      <c r="AU22" s="342"/>
      <c r="AV22" s="167"/>
      <c r="AW22" s="362" t="s">
        <v>61</v>
      </c>
      <c r="AX22" s="349"/>
      <c r="AY22" s="350"/>
      <c r="AZ22" s="350"/>
      <c r="BA22" s="416"/>
      <c r="BB22" s="343">
        <v>30000</v>
      </c>
      <c r="BC22" s="342"/>
      <c r="BD22" s="342"/>
      <c r="BE22" s="360"/>
      <c r="BF22" s="94"/>
      <c r="BG22" s="94"/>
      <c r="BH22" s="94"/>
      <c r="BI22" s="94"/>
      <c r="BJ22" s="95"/>
      <c r="BK22" s="95"/>
      <c r="BL22" s="96"/>
      <c r="BM22" s="76"/>
      <c r="BN22" s="76"/>
      <c r="BO22" s="76"/>
      <c r="BP22" s="93"/>
      <c r="BR22" s="94"/>
      <c r="BS22" s="94"/>
      <c r="BT22" s="94"/>
      <c r="BU22" s="94"/>
      <c r="BV22" s="95"/>
      <c r="BW22" s="95"/>
      <c r="BX22" s="96"/>
      <c r="BY22" s="75"/>
      <c r="BZ22" s="75"/>
      <c r="CA22" s="75"/>
      <c r="CB22" s="93"/>
      <c r="CD22" s="94"/>
      <c r="CE22" s="94"/>
      <c r="CF22" s="94"/>
      <c r="CG22" s="94"/>
      <c r="CH22" s="95"/>
      <c r="CI22" s="95"/>
      <c r="CJ22" s="96"/>
      <c r="CK22" s="97"/>
      <c r="CL22" s="97"/>
      <c r="CM22" s="75"/>
      <c r="CN22" s="93"/>
      <c r="CP22" s="94"/>
      <c r="CQ22" s="94"/>
      <c r="CR22" s="94"/>
      <c r="CS22" s="94"/>
      <c r="CT22" s="95"/>
      <c r="CU22" s="95"/>
      <c r="CV22" s="96"/>
    </row>
    <row r="23" spans="1:100" ht="18" customHeight="1">
      <c r="A23" s="308">
        <v>15000.001</v>
      </c>
      <c r="B23" s="309"/>
      <c r="C23" s="310" t="s">
        <v>62</v>
      </c>
      <c r="D23" s="310"/>
      <c r="E23" s="309">
        <v>20000</v>
      </c>
      <c r="F23" s="309"/>
      <c r="G23" s="310" t="s">
        <v>60</v>
      </c>
      <c r="H23" s="312"/>
      <c r="I23" s="313" t="s">
        <v>84</v>
      </c>
      <c r="J23" s="314"/>
      <c r="K23" s="314"/>
      <c r="L23" s="315"/>
      <c r="M23" s="316">
        <v>470000</v>
      </c>
      <c r="N23" s="317"/>
      <c r="O23" s="317"/>
      <c r="P23" s="176" t="s">
        <v>61</v>
      </c>
      <c r="Q23" s="341">
        <v>40000</v>
      </c>
      <c r="R23" s="342"/>
      <c r="S23" s="342"/>
      <c r="T23" s="339"/>
      <c r="U23" s="343">
        <v>340000</v>
      </c>
      <c r="V23" s="342"/>
      <c r="W23" s="342"/>
      <c r="X23" s="177" t="s">
        <v>61</v>
      </c>
      <c r="Y23" s="364">
        <v>85000</v>
      </c>
      <c r="Z23" s="365"/>
      <c r="AA23" s="365"/>
      <c r="AB23" s="345"/>
      <c r="AC23" s="349"/>
      <c r="AD23" s="350"/>
      <c r="AE23" s="350"/>
      <c r="AF23" s="345"/>
      <c r="AG23" s="349"/>
      <c r="AH23" s="350"/>
      <c r="AI23" s="350"/>
      <c r="AJ23" s="345"/>
      <c r="AK23" s="343">
        <v>20000</v>
      </c>
      <c r="AL23" s="342"/>
      <c r="AM23" s="342"/>
      <c r="AN23" s="345"/>
      <c r="AO23" s="343">
        <v>24000</v>
      </c>
      <c r="AP23" s="342"/>
      <c r="AQ23" s="342"/>
      <c r="AR23" s="345"/>
      <c r="AS23" s="343">
        <v>120000</v>
      </c>
      <c r="AT23" s="342"/>
      <c r="AU23" s="342"/>
      <c r="AV23" s="166"/>
      <c r="AW23" s="345"/>
      <c r="AX23" s="349"/>
      <c r="AY23" s="350"/>
      <c r="AZ23" s="350"/>
      <c r="BA23" s="416"/>
      <c r="BB23" s="343">
        <v>30000</v>
      </c>
      <c r="BC23" s="342"/>
      <c r="BD23" s="342"/>
      <c r="BE23" s="360"/>
      <c r="BF23" s="75"/>
      <c r="BG23" s="75"/>
      <c r="BH23" s="75"/>
      <c r="BI23" s="75"/>
      <c r="BJ23" s="95"/>
      <c r="BK23" s="95"/>
      <c r="BL23" s="96"/>
      <c r="BM23" s="76"/>
      <c r="BN23" s="76"/>
      <c r="BO23" s="76"/>
      <c r="BP23" s="93"/>
      <c r="BR23" s="75"/>
      <c r="BS23" s="75"/>
      <c r="BT23" s="75"/>
      <c r="BU23" s="75"/>
      <c r="BV23" s="95"/>
      <c r="BW23" s="95"/>
      <c r="BX23" s="96"/>
      <c r="BY23" s="75"/>
      <c r="BZ23" s="75"/>
      <c r="CA23" s="75"/>
      <c r="CB23" s="93"/>
      <c r="CD23" s="75"/>
      <c r="CE23" s="75"/>
      <c r="CF23" s="75"/>
      <c r="CG23" s="75"/>
      <c r="CH23" s="95"/>
      <c r="CI23" s="95"/>
      <c r="CJ23" s="96"/>
      <c r="CK23" s="97"/>
      <c r="CL23" s="97"/>
      <c r="CM23" s="75"/>
      <c r="CN23" s="93"/>
      <c r="CP23" s="75"/>
      <c r="CQ23" s="75"/>
      <c r="CR23" s="75"/>
      <c r="CS23" s="75"/>
      <c r="CT23" s="95"/>
      <c r="CU23" s="95"/>
      <c r="CV23" s="96"/>
    </row>
    <row r="24" spans="1:100" ht="18" customHeight="1">
      <c r="A24" s="308">
        <v>20000.001</v>
      </c>
      <c r="B24" s="309"/>
      <c r="C24" s="310" t="s">
        <v>62</v>
      </c>
      <c r="D24" s="310"/>
      <c r="E24" s="309">
        <v>30000</v>
      </c>
      <c r="F24" s="309"/>
      <c r="G24" s="310" t="s">
        <v>60</v>
      </c>
      <c r="H24" s="312"/>
      <c r="I24" s="313" t="s">
        <v>84</v>
      </c>
      <c r="J24" s="314"/>
      <c r="K24" s="314"/>
      <c r="L24" s="315"/>
      <c r="M24" s="316">
        <v>550000</v>
      </c>
      <c r="N24" s="317"/>
      <c r="O24" s="317"/>
      <c r="P24" s="176" t="s">
        <v>61</v>
      </c>
      <c r="Q24" s="341">
        <v>40000</v>
      </c>
      <c r="R24" s="342"/>
      <c r="S24" s="342"/>
      <c r="T24" s="339"/>
      <c r="U24" s="343">
        <v>400000</v>
      </c>
      <c r="V24" s="342"/>
      <c r="W24" s="342"/>
      <c r="X24" s="177" t="s">
        <v>61</v>
      </c>
      <c r="Y24" s="364">
        <v>85000</v>
      </c>
      <c r="Z24" s="365"/>
      <c r="AA24" s="365"/>
      <c r="AB24" s="345"/>
      <c r="AC24" s="349"/>
      <c r="AD24" s="350"/>
      <c r="AE24" s="350"/>
      <c r="AF24" s="345"/>
      <c r="AG24" s="349"/>
      <c r="AH24" s="350"/>
      <c r="AI24" s="350"/>
      <c r="AJ24" s="345"/>
      <c r="AK24" s="343">
        <v>20000</v>
      </c>
      <c r="AL24" s="342"/>
      <c r="AM24" s="342"/>
      <c r="AN24" s="345"/>
      <c r="AO24" s="343">
        <v>24000</v>
      </c>
      <c r="AP24" s="342"/>
      <c r="AQ24" s="342"/>
      <c r="AR24" s="345"/>
      <c r="AS24" s="343">
        <v>120000</v>
      </c>
      <c r="AT24" s="342"/>
      <c r="AU24" s="342"/>
      <c r="AV24" s="166"/>
      <c r="AW24" s="345"/>
      <c r="AX24" s="349"/>
      <c r="AY24" s="350"/>
      <c r="AZ24" s="350"/>
      <c r="BA24" s="416"/>
      <c r="BB24" s="343">
        <v>30000</v>
      </c>
      <c r="BC24" s="342"/>
      <c r="BD24" s="342"/>
      <c r="BE24" s="360"/>
      <c r="BF24" s="73"/>
      <c r="BG24" s="73"/>
      <c r="BH24" s="73"/>
      <c r="BI24" s="98"/>
      <c r="BJ24" s="98"/>
      <c r="BK24" s="98"/>
      <c r="BL24" s="99"/>
      <c r="BM24" s="76"/>
      <c r="BN24" s="76"/>
      <c r="BO24" s="76"/>
      <c r="BP24" s="93"/>
      <c r="BR24" s="75"/>
      <c r="BS24" s="75"/>
      <c r="BT24" s="75"/>
      <c r="BU24" s="75"/>
      <c r="BV24" s="95"/>
      <c r="BW24" s="95"/>
      <c r="BX24" s="96"/>
      <c r="BY24" s="75"/>
      <c r="BZ24" s="75"/>
      <c r="CA24" s="75"/>
      <c r="CB24" s="93"/>
      <c r="CD24" s="75"/>
      <c r="CE24" s="75"/>
      <c r="CF24" s="75"/>
      <c r="CG24" s="75"/>
      <c r="CH24" s="95"/>
      <c r="CI24" s="95"/>
      <c r="CJ24" s="96"/>
      <c r="CK24" s="97"/>
      <c r="CL24" s="97"/>
      <c r="CM24" s="75"/>
      <c r="CN24" s="71"/>
      <c r="CO24" s="93"/>
      <c r="CP24" s="73"/>
      <c r="CQ24" s="73"/>
      <c r="CR24" s="73"/>
      <c r="CS24" s="98"/>
      <c r="CT24" s="98"/>
      <c r="CU24" s="98"/>
      <c r="CV24" s="99"/>
    </row>
    <row r="25" spans="1:100" ht="18" customHeight="1">
      <c r="A25" s="308">
        <v>30000.001</v>
      </c>
      <c r="B25" s="309"/>
      <c r="C25" s="310" t="s">
        <v>62</v>
      </c>
      <c r="D25" s="310"/>
      <c r="E25" s="309">
        <v>50000</v>
      </c>
      <c r="F25" s="309"/>
      <c r="G25" s="310" t="s">
        <v>60</v>
      </c>
      <c r="H25" s="312"/>
      <c r="I25" s="313" t="s">
        <v>84</v>
      </c>
      <c r="J25" s="314"/>
      <c r="K25" s="314"/>
      <c r="L25" s="315"/>
      <c r="M25" s="316">
        <v>630000</v>
      </c>
      <c r="N25" s="317"/>
      <c r="O25" s="317"/>
      <c r="P25" s="176" t="s">
        <v>61</v>
      </c>
      <c r="Q25" s="341">
        <v>40000</v>
      </c>
      <c r="R25" s="342"/>
      <c r="S25" s="342"/>
      <c r="T25" s="339"/>
      <c r="U25" s="343">
        <v>470000</v>
      </c>
      <c r="V25" s="342"/>
      <c r="W25" s="342"/>
      <c r="X25" s="177" t="s">
        <v>61</v>
      </c>
      <c r="Y25" s="364">
        <v>85000</v>
      </c>
      <c r="Z25" s="365"/>
      <c r="AA25" s="365"/>
      <c r="AB25" s="346"/>
      <c r="AC25" s="349"/>
      <c r="AD25" s="350"/>
      <c r="AE25" s="350"/>
      <c r="AF25" s="345"/>
      <c r="AG25" s="349"/>
      <c r="AH25" s="350"/>
      <c r="AI25" s="350"/>
      <c r="AJ25" s="345"/>
      <c r="AK25" s="343">
        <v>20000</v>
      </c>
      <c r="AL25" s="342"/>
      <c r="AM25" s="342"/>
      <c r="AN25" s="345"/>
      <c r="AO25" s="343">
        <v>24000</v>
      </c>
      <c r="AP25" s="342"/>
      <c r="AQ25" s="342"/>
      <c r="AR25" s="345"/>
      <c r="AS25" s="343">
        <v>120000</v>
      </c>
      <c r="AT25" s="342"/>
      <c r="AU25" s="342"/>
      <c r="AV25" s="166"/>
      <c r="AW25" s="345"/>
      <c r="AX25" s="349"/>
      <c r="AY25" s="350"/>
      <c r="AZ25" s="350"/>
      <c r="BA25" s="416"/>
      <c r="BB25" s="343">
        <v>30000</v>
      </c>
      <c r="BC25" s="342"/>
      <c r="BD25" s="342"/>
      <c r="BE25" s="360"/>
      <c r="BF25" s="75"/>
      <c r="BG25" s="75"/>
      <c r="BH25" s="75"/>
      <c r="BI25" s="75"/>
      <c r="BJ25" s="75"/>
      <c r="BK25" s="75"/>
      <c r="BL25" s="75"/>
      <c r="BM25" s="76"/>
      <c r="BN25" s="76"/>
      <c r="BO25" s="76"/>
      <c r="BP25" s="71"/>
      <c r="BQ25" s="93"/>
      <c r="BR25" s="73"/>
      <c r="BS25" s="73"/>
      <c r="BT25" s="73"/>
      <c r="BU25" s="98"/>
      <c r="BV25" s="98"/>
      <c r="BW25" s="98"/>
      <c r="BX25" s="99"/>
      <c r="BY25" s="75"/>
      <c r="BZ25" s="75"/>
      <c r="CA25" s="75"/>
      <c r="CB25" s="71"/>
      <c r="CC25" s="93"/>
      <c r="CD25" s="73"/>
      <c r="CE25" s="73"/>
      <c r="CF25" s="73"/>
      <c r="CG25" s="98"/>
      <c r="CH25" s="98"/>
      <c r="CI25" s="98"/>
      <c r="CJ25" s="99"/>
      <c r="CK25" s="100"/>
      <c r="CL25" s="100"/>
      <c r="CM25" s="75"/>
    </row>
    <row r="26" spans="1:100" ht="18" customHeight="1">
      <c r="A26" s="308">
        <v>50000.000999999997</v>
      </c>
      <c r="B26" s="309"/>
      <c r="C26" s="310" t="s">
        <v>62</v>
      </c>
      <c r="D26" s="310"/>
      <c r="E26" s="309">
        <v>70000</v>
      </c>
      <c r="F26" s="309"/>
      <c r="G26" s="310" t="s">
        <v>60</v>
      </c>
      <c r="H26" s="312"/>
      <c r="I26" s="313" t="s">
        <v>84</v>
      </c>
      <c r="J26" s="314"/>
      <c r="K26" s="314"/>
      <c r="L26" s="315"/>
      <c r="M26" s="316">
        <v>690000</v>
      </c>
      <c r="N26" s="317"/>
      <c r="O26" s="317"/>
      <c r="P26" s="176" t="s">
        <v>61</v>
      </c>
      <c r="Q26" s="341">
        <v>40000</v>
      </c>
      <c r="R26" s="342"/>
      <c r="S26" s="342"/>
      <c r="T26" s="339"/>
      <c r="U26" s="343">
        <v>510000</v>
      </c>
      <c r="V26" s="342"/>
      <c r="W26" s="342"/>
      <c r="X26" s="177" t="s">
        <v>61</v>
      </c>
      <c r="Y26" s="364">
        <v>155000</v>
      </c>
      <c r="Z26" s="365"/>
      <c r="AA26" s="365"/>
      <c r="AB26" s="362" t="s">
        <v>61</v>
      </c>
      <c r="AC26" s="349"/>
      <c r="AD26" s="350"/>
      <c r="AE26" s="350"/>
      <c r="AF26" s="345"/>
      <c r="AG26" s="349"/>
      <c r="AH26" s="350"/>
      <c r="AI26" s="350"/>
      <c r="AJ26" s="345"/>
      <c r="AK26" s="343">
        <v>20000</v>
      </c>
      <c r="AL26" s="342"/>
      <c r="AM26" s="342"/>
      <c r="AN26" s="345"/>
      <c r="AO26" s="343">
        <v>24000</v>
      </c>
      <c r="AP26" s="342"/>
      <c r="AQ26" s="342"/>
      <c r="AR26" s="345"/>
      <c r="AS26" s="343">
        <v>120000</v>
      </c>
      <c r="AT26" s="342"/>
      <c r="AU26" s="342"/>
      <c r="AV26" s="166"/>
      <c r="AW26" s="345"/>
      <c r="AX26" s="349"/>
      <c r="AY26" s="350"/>
      <c r="AZ26" s="350"/>
      <c r="BA26" s="416"/>
      <c r="BB26" s="343">
        <v>30000</v>
      </c>
      <c r="BC26" s="342"/>
      <c r="BD26" s="342"/>
      <c r="BE26" s="360"/>
    </row>
    <row r="27" spans="1:100" ht="18" customHeight="1">
      <c r="A27" s="308">
        <v>70000.001000000004</v>
      </c>
      <c r="B27" s="309"/>
      <c r="C27" s="310" t="s">
        <v>62</v>
      </c>
      <c r="D27" s="310"/>
      <c r="E27" s="311">
        <v>100000</v>
      </c>
      <c r="F27" s="311"/>
      <c r="G27" s="310" t="s">
        <v>60</v>
      </c>
      <c r="H27" s="312"/>
      <c r="I27" s="313" t="s">
        <v>84</v>
      </c>
      <c r="J27" s="314"/>
      <c r="K27" s="314"/>
      <c r="L27" s="315"/>
      <c r="M27" s="316">
        <v>720000</v>
      </c>
      <c r="N27" s="317"/>
      <c r="O27" s="317"/>
      <c r="P27" s="176" t="s">
        <v>61</v>
      </c>
      <c r="Q27" s="341">
        <v>40000</v>
      </c>
      <c r="R27" s="342"/>
      <c r="S27" s="342"/>
      <c r="T27" s="339"/>
      <c r="U27" s="343">
        <v>530000</v>
      </c>
      <c r="V27" s="342"/>
      <c r="W27" s="342"/>
      <c r="X27" s="177" t="s">
        <v>61</v>
      </c>
      <c r="Y27" s="364">
        <v>155000</v>
      </c>
      <c r="Z27" s="365"/>
      <c r="AA27" s="365"/>
      <c r="AB27" s="345"/>
      <c r="AC27" s="349"/>
      <c r="AD27" s="350"/>
      <c r="AE27" s="350"/>
      <c r="AF27" s="345"/>
      <c r="AG27" s="349"/>
      <c r="AH27" s="350"/>
      <c r="AI27" s="350"/>
      <c r="AJ27" s="345"/>
      <c r="AK27" s="343">
        <v>20000</v>
      </c>
      <c r="AL27" s="342"/>
      <c r="AM27" s="342"/>
      <c r="AN27" s="345"/>
      <c r="AO27" s="343">
        <v>24000</v>
      </c>
      <c r="AP27" s="342"/>
      <c r="AQ27" s="342"/>
      <c r="AR27" s="345"/>
      <c r="AS27" s="343">
        <v>120000</v>
      </c>
      <c r="AT27" s="342"/>
      <c r="AU27" s="342"/>
      <c r="AV27" s="166"/>
      <c r="AW27" s="345"/>
      <c r="AX27" s="349"/>
      <c r="AY27" s="350"/>
      <c r="AZ27" s="350"/>
      <c r="BA27" s="416"/>
      <c r="BB27" s="343">
        <v>30000</v>
      </c>
      <c r="BC27" s="342"/>
      <c r="BD27" s="342"/>
      <c r="BE27" s="360"/>
    </row>
    <row r="28" spans="1:100" ht="18" customHeight="1">
      <c r="A28" s="304">
        <v>100000.001</v>
      </c>
      <c r="B28" s="305"/>
      <c r="C28" s="306" t="s">
        <v>64</v>
      </c>
      <c r="D28" s="306"/>
      <c r="E28" s="306"/>
      <c r="F28" s="306"/>
      <c r="G28" s="306"/>
      <c r="H28" s="307"/>
      <c r="I28" s="429" t="s">
        <v>84</v>
      </c>
      <c r="J28" s="430"/>
      <c r="K28" s="430"/>
      <c r="L28" s="431"/>
      <c r="M28" s="432">
        <v>750000</v>
      </c>
      <c r="N28" s="433"/>
      <c r="O28" s="433"/>
      <c r="P28" s="179" t="s">
        <v>61</v>
      </c>
      <c r="Q28" s="341">
        <v>40000</v>
      </c>
      <c r="R28" s="342"/>
      <c r="S28" s="342"/>
      <c r="T28" s="340"/>
      <c r="U28" s="434">
        <v>560000</v>
      </c>
      <c r="V28" s="435"/>
      <c r="W28" s="435"/>
      <c r="X28" s="170" t="s">
        <v>61</v>
      </c>
      <c r="Y28" s="364">
        <v>155000</v>
      </c>
      <c r="Z28" s="365"/>
      <c r="AA28" s="365"/>
      <c r="AB28" s="363"/>
      <c r="AC28" s="366"/>
      <c r="AD28" s="367"/>
      <c r="AE28" s="367"/>
      <c r="AF28" s="363"/>
      <c r="AG28" s="366"/>
      <c r="AH28" s="367"/>
      <c r="AI28" s="367"/>
      <c r="AJ28" s="363"/>
      <c r="AK28" s="343">
        <v>20000</v>
      </c>
      <c r="AL28" s="342"/>
      <c r="AM28" s="342"/>
      <c r="AN28" s="363"/>
      <c r="AO28" s="343">
        <v>24000</v>
      </c>
      <c r="AP28" s="342"/>
      <c r="AQ28" s="342"/>
      <c r="AR28" s="363"/>
      <c r="AS28" s="343">
        <v>120000</v>
      </c>
      <c r="AT28" s="342"/>
      <c r="AU28" s="342"/>
      <c r="AV28" s="169"/>
      <c r="AW28" s="363"/>
      <c r="AX28" s="366"/>
      <c r="AY28" s="367"/>
      <c r="AZ28" s="367"/>
      <c r="BA28" s="425"/>
      <c r="BB28" s="343">
        <v>30000</v>
      </c>
      <c r="BC28" s="342"/>
      <c r="BD28" s="342"/>
      <c r="BE28" s="361"/>
    </row>
    <row r="29" spans="1:100" ht="18" customHeight="1">
      <c r="A29" s="318" t="s">
        <v>65</v>
      </c>
      <c r="B29" s="319"/>
      <c r="C29" s="319"/>
      <c r="D29" s="319"/>
      <c r="E29" s="319"/>
      <c r="F29" s="319"/>
      <c r="G29" s="319"/>
      <c r="H29" s="320"/>
      <c r="I29" s="321" t="s">
        <v>84</v>
      </c>
      <c r="J29" s="322"/>
      <c r="K29" s="322"/>
      <c r="L29" s="323"/>
      <c r="M29" s="324">
        <v>24000</v>
      </c>
      <c r="N29" s="325"/>
      <c r="O29" s="325"/>
      <c r="P29" s="181" t="s">
        <v>61</v>
      </c>
      <c r="Q29" s="444" t="s">
        <v>84</v>
      </c>
      <c r="R29" s="427"/>
      <c r="S29" s="427"/>
      <c r="T29" s="436"/>
      <c r="U29" s="445" t="s">
        <v>84</v>
      </c>
      <c r="V29" s="427"/>
      <c r="W29" s="427"/>
      <c r="X29" s="427"/>
      <c r="Y29" s="426" t="s">
        <v>84</v>
      </c>
      <c r="Z29" s="427"/>
      <c r="AA29" s="427"/>
      <c r="AB29" s="428"/>
      <c r="AC29" s="426" t="s">
        <v>84</v>
      </c>
      <c r="AD29" s="427"/>
      <c r="AE29" s="427"/>
      <c r="AF29" s="428"/>
      <c r="AG29" s="426" t="s">
        <v>84</v>
      </c>
      <c r="AH29" s="427"/>
      <c r="AI29" s="427"/>
      <c r="AJ29" s="428"/>
      <c r="AK29" s="426" t="s">
        <v>84</v>
      </c>
      <c r="AL29" s="427"/>
      <c r="AM29" s="427"/>
      <c r="AN29" s="428"/>
      <c r="AO29" s="426" t="s">
        <v>84</v>
      </c>
      <c r="AP29" s="427"/>
      <c r="AQ29" s="427"/>
      <c r="AR29" s="428"/>
      <c r="AS29" s="426" t="s">
        <v>84</v>
      </c>
      <c r="AT29" s="427"/>
      <c r="AU29" s="427"/>
      <c r="AV29" s="427"/>
      <c r="AW29" s="428"/>
      <c r="AX29" s="426" t="s">
        <v>84</v>
      </c>
      <c r="AY29" s="427"/>
      <c r="AZ29" s="427"/>
      <c r="BA29" s="427"/>
      <c r="BB29" s="426" t="s">
        <v>84</v>
      </c>
      <c r="BC29" s="427"/>
      <c r="BD29" s="427"/>
      <c r="BE29" s="436"/>
    </row>
    <row r="30" spans="1:100" ht="18" customHeight="1">
      <c r="A30" s="318" t="s">
        <v>66</v>
      </c>
      <c r="B30" s="319"/>
      <c r="C30" s="319"/>
      <c r="D30" s="319"/>
      <c r="E30" s="319"/>
      <c r="F30" s="319"/>
      <c r="G30" s="319"/>
      <c r="H30" s="320"/>
      <c r="I30" s="321" t="s">
        <v>84</v>
      </c>
      <c r="J30" s="322"/>
      <c r="K30" s="322"/>
      <c r="L30" s="323"/>
      <c r="M30" s="324">
        <v>28000</v>
      </c>
      <c r="N30" s="325"/>
      <c r="O30" s="325"/>
      <c r="P30" s="182" t="s">
        <v>61</v>
      </c>
      <c r="Q30" s="437" t="s">
        <v>84</v>
      </c>
      <c r="R30" s="438"/>
      <c r="S30" s="438"/>
      <c r="T30" s="439"/>
      <c r="U30" s="440">
        <v>5000</v>
      </c>
      <c r="V30" s="441"/>
      <c r="W30" s="441"/>
      <c r="X30" s="183" t="s">
        <v>61</v>
      </c>
      <c r="Y30" s="442" t="s">
        <v>84</v>
      </c>
      <c r="Z30" s="438"/>
      <c r="AA30" s="438"/>
      <c r="AB30" s="443"/>
      <c r="AC30" s="442" t="s">
        <v>84</v>
      </c>
      <c r="AD30" s="438"/>
      <c r="AE30" s="438"/>
      <c r="AF30" s="443"/>
      <c r="AG30" s="442" t="s">
        <v>84</v>
      </c>
      <c r="AH30" s="438"/>
      <c r="AI30" s="438"/>
      <c r="AJ30" s="443"/>
      <c r="AK30" s="442" t="s">
        <v>84</v>
      </c>
      <c r="AL30" s="438"/>
      <c r="AM30" s="438"/>
      <c r="AN30" s="443"/>
      <c r="AO30" s="442" t="s">
        <v>84</v>
      </c>
      <c r="AP30" s="438"/>
      <c r="AQ30" s="438"/>
      <c r="AR30" s="443"/>
      <c r="AS30" s="442" t="s">
        <v>84</v>
      </c>
      <c r="AT30" s="438"/>
      <c r="AU30" s="438"/>
      <c r="AV30" s="438"/>
      <c r="AW30" s="443"/>
      <c r="AX30" s="442" t="s">
        <v>84</v>
      </c>
      <c r="AY30" s="438"/>
      <c r="AZ30" s="438"/>
      <c r="BA30" s="438"/>
      <c r="BB30" s="442" t="s">
        <v>84</v>
      </c>
      <c r="BC30" s="438"/>
      <c r="BD30" s="438"/>
      <c r="BE30" s="439"/>
    </row>
    <row r="31" spans="1:100" ht="18" hidden="1" customHeight="1">
      <c r="A31" s="64" t="s">
        <v>67</v>
      </c>
      <c r="B31" s="58" t="s">
        <v>68</v>
      </c>
      <c r="U31" s="60"/>
      <c r="W31" s="93"/>
      <c r="X31" s="99"/>
      <c r="AA31" s="93"/>
      <c r="AB31" s="99"/>
      <c r="BC31" s="62"/>
      <c r="BF31" s="72"/>
      <c r="BG31" s="104"/>
      <c r="BH31" s="74"/>
      <c r="BJ31" s="72"/>
      <c r="BK31" s="72"/>
      <c r="BM31" s="76"/>
      <c r="BN31" s="76"/>
      <c r="BO31" s="62"/>
      <c r="BR31" s="72"/>
      <c r="BS31" s="104"/>
      <c r="BT31" s="74"/>
      <c r="BV31" s="75"/>
      <c r="BW31" s="75"/>
      <c r="BY31" s="75"/>
      <c r="BZ31" s="75"/>
      <c r="CA31" s="62"/>
      <c r="CD31" s="72"/>
      <c r="CE31" s="104"/>
      <c r="CF31" s="74"/>
      <c r="CH31" s="75"/>
      <c r="CI31" s="75"/>
      <c r="CK31" s="75"/>
      <c r="CL31" s="75"/>
      <c r="CM31" s="62"/>
      <c r="CP31" s="72"/>
      <c r="CQ31" s="104"/>
      <c r="CR31" s="105"/>
      <c r="CT31" s="75"/>
      <c r="CU31" s="75"/>
    </row>
    <row r="32" spans="1:100" ht="18" hidden="1" customHeight="1">
      <c r="A32" s="64" t="s">
        <v>69</v>
      </c>
      <c r="B32" s="58" t="s">
        <v>70</v>
      </c>
      <c r="U32" s="60"/>
      <c r="W32" s="93"/>
      <c r="X32" s="99"/>
      <c r="AA32" s="93"/>
      <c r="AB32" s="99"/>
      <c r="BC32" s="72"/>
      <c r="BF32" s="72"/>
      <c r="BH32" s="73"/>
      <c r="BJ32" s="72"/>
      <c r="BK32" s="72"/>
      <c r="BL32" s="73"/>
      <c r="BM32" s="76"/>
      <c r="BN32" s="76"/>
      <c r="BO32" s="72"/>
      <c r="BR32" s="72"/>
      <c r="BT32" s="73"/>
      <c r="BV32" s="75"/>
      <c r="BW32" s="75"/>
      <c r="BX32" s="73"/>
      <c r="BY32" s="75"/>
      <c r="BZ32" s="75"/>
      <c r="CA32" s="72"/>
      <c r="CD32" s="72"/>
      <c r="CF32" s="73"/>
      <c r="CH32" s="75"/>
      <c r="CI32" s="75"/>
      <c r="CJ32" s="73"/>
      <c r="CK32" s="75"/>
      <c r="CL32" s="75"/>
      <c r="CM32" s="72"/>
      <c r="CP32" s="72"/>
      <c r="CR32" s="73"/>
      <c r="CT32" s="75"/>
      <c r="CU32" s="75"/>
      <c r="CV32" s="73"/>
    </row>
    <row r="33" spans="1:100" ht="18" hidden="1" customHeight="1">
      <c r="A33" s="64" t="s">
        <v>71</v>
      </c>
      <c r="B33" s="58" t="s">
        <v>72</v>
      </c>
      <c r="U33" s="60"/>
      <c r="W33" s="93"/>
      <c r="X33" s="99"/>
      <c r="AA33" s="93"/>
      <c r="AB33" s="99"/>
      <c r="BD33" s="75"/>
      <c r="BE33" s="75"/>
      <c r="BF33" s="75"/>
      <c r="BG33" s="75"/>
      <c r="BH33" s="75"/>
      <c r="BI33" s="75"/>
      <c r="BJ33" s="75"/>
      <c r="BK33" s="75"/>
      <c r="BL33" s="75"/>
      <c r="BM33" s="76"/>
      <c r="BN33" s="76"/>
      <c r="BO33" s="76"/>
      <c r="BP33" s="75"/>
      <c r="BQ33" s="75"/>
      <c r="BR33" s="75"/>
      <c r="BS33" s="75"/>
      <c r="BT33" s="75"/>
      <c r="BU33" s="75"/>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c r="CT33" s="75"/>
    </row>
    <row r="34" spans="1:100" ht="18" hidden="1" customHeight="1">
      <c r="A34" s="64" t="s">
        <v>85</v>
      </c>
      <c r="B34" s="106" t="s">
        <v>119</v>
      </c>
      <c r="C34" s="106"/>
      <c r="U34" s="60"/>
      <c r="W34" s="93"/>
      <c r="X34" s="99"/>
      <c r="AA34" s="93"/>
      <c r="AB34" s="99"/>
      <c r="BD34" s="80"/>
      <c r="BE34" s="80"/>
      <c r="BF34" s="80"/>
      <c r="BG34" s="80"/>
      <c r="BH34" s="80"/>
      <c r="BI34" s="80"/>
      <c r="BJ34" s="80"/>
      <c r="BK34" s="80"/>
      <c r="BL34" s="80"/>
      <c r="BM34" s="76"/>
      <c r="BN34" s="76"/>
      <c r="BO34" s="76"/>
      <c r="BP34" s="75"/>
      <c r="BQ34" s="75"/>
      <c r="BR34" s="75"/>
      <c r="BS34" s="81"/>
      <c r="BT34" s="81"/>
      <c r="BU34" s="81"/>
      <c r="BV34" s="75"/>
      <c r="BW34" s="75"/>
      <c r="BX34" s="75"/>
      <c r="BY34" s="75"/>
      <c r="BZ34" s="75"/>
      <c r="CA34" s="75"/>
      <c r="CB34" s="80"/>
      <c r="CC34" s="80"/>
      <c r="CD34" s="80"/>
      <c r="CE34" s="80"/>
      <c r="CF34" s="80"/>
      <c r="CG34" s="80"/>
      <c r="CH34" s="80"/>
      <c r="CI34" s="80"/>
      <c r="CJ34" s="80"/>
      <c r="CK34" s="83"/>
      <c r="CL34" s="83"/>
      <c r="CM34" s="75"/>
      <c r="CN34" s="82"/>
      <c r="CO34" s="82"/>
      <c r="CP34" s="82"/>
      <c r="CQ34" s="82"/>
      <c r="CR34" s="82"/>
      <c r="CS34" s="82"/>
      <c r="CT34" s="75"/>
      <c r="CU34" s="75"/>
      <c r="CV34" s="75"/>
    </row>
    <row r="35" spans="1:100" ht="18" hidden="1" customHeight="1">
      <c r="A35" s="107" t="s">
        <v>73</v>
      </c>
      <c r="B35" s="58" t="s">
        <v>74</v>
      </c>
      <c r="U35" s="60"/>
      <c r="W35" s="93"/>
      <c r="X35" s="99"/>
      <c r="AA35" s="93"/>
      <c r="AB35" s="99"/>
      <c r="BD35" s="80"/>
      <c r="BE35" s="80"/>
      <c r="BF35" s="80"/>
      <c r="BG35" s="80"/>
      <c r="BH35" s="80"/>
      <c r="BI35" s="80"/>
      <c r="BJ35" s="80"/>
      <c r="BK35" s="80"/>
      <c r="BL35" s="80"/>
      <c r="BM35" s="76"/>
      <c r="BN35" s="76"/>
      <c r="BO35" s="76"/>
      <c r="BP35" s="75"/>
      <c r="BQ35" s="75"/>
      <c r="BR35" s="75"/>
      <c r="BS35" s="81"/>
      <c r="BT35" s="81"/>
      <c r="BU35" s="81"/>
      <c r="BV35" s="75"/>
      <c r="BW35" s="75"/>
      <c r="BX35" s="75"/>
      <c r="BY35" s="75"/>
      <c r="BZ35" s="75"/>
      <c r="CA35" s="75"/>
      <c r="CB35" s="80"/>
      <c r="CC35" s="80"/>
      <c r="CD35" s="80"/>
      <c r="CE35" s="80"/>
      <c r="CF35" s="80"/>
      <c r="CG35" s="80"/>
      <c r="CH35" s="80"/>
      <c r="CI35" s="80"/>
      <c r="CJ35" s="80"/>
      <c r="CK35" s="83"/>
      <c r="CL35" s="83"/>
      <c r="CM35" s="75"/>
      <c r="CN35" s="82"/>
      <c r="CO35" s="82"/>
      <c r="CP35" s="82"/>
      <c r="CQ35" s="82"/>
      <c r="CR35" s="82"/>
      <c r="CS35" s="82"/>
      <c r="CT35" s="108"/>
      <c r="CU35" s="108"/>
      <c r="CV35" s="108"/>
    </row>
    <row r="36" spans="1:100" ht="18" hidden="1" customHeight="1">
      <c r="A36" s="107" t="s">
        <v>73</v>
      </c>
      <c r="B36" s="58" t="s">
        <v>120</v>
      </c>
      <c r="U36" s="60"/>
      <c r="W36" s="93"/>
      <c r="X36" s="99"/>
      <c r="AA36" s="93"/>
      <c r="AB36" s="99"/>
      <c r="BD36" s="80"/>
      <c r="BE36" s="80"/>
      <c r="BF36" s="80"/>
      <c r="BG36" s="80"/>
      <c r="BH36" s="80"/>
      <c r="BI36" s="80"/>
      <c r="BJ36" s="80"/>
      <c r="BK36" s="80"/>
      <c r="BL36" s="80"/>
      <c r="BM36" s="76"/>
      <c r="BN36" s="76"/>
      <c r="BO36" s="76"/>
      <c r="BP36" s="75"/>
      <c r="BQ36" s="75"/>
      <c r="BR36" s="75"/>
      <c r="BS36" s="81"/>
      <c r="BT36" s="81"/>
      <c r="BU36" s="81"/>
      <c r="BV36" s="75"/>
      <c r="BW36" s="75"/>
      <c r="BX36" s="75"/>
      <c r="BY36" s="75"/>
      <c r="BZ36" s="75"/>
      <c r="CA36" s="75"/>
      <c r="CB36" s="80"/>
      <c r="CC36" s="80"/>
      <c r="CD36" s="80"/>
      <c r="CE36" s="80"/>
      <c r="CF36" s="80"/>
      <c r="CG36" s="80"/>
      <c r="CH36" s="80"/>
      <c r="CI36" s="80"/>
      <c r="CJ36" s="80"/>
      <c r="CK36" s="83"/>
      <c r="CL36" s="83"/>
      <c r="CM36" s="75"/>
      <c r="CN36" s="90"/>
      <c r="CO36" s="90"/>
      <c r="CP36" s="90"/>
      <c r="CQ36" s="90"/>
      <c r="CR36" s="90"/>
      <c r="CS36" s="90"/>
      <c r="CT36" s="109"/>
      <c r="CU36" s="109"/>
      <c r="CV36" s="109"/>
    </row>
    <row r="37" spans="1:100" ht="18" hidden="1" customHeight="1">
      <c r="A37" s="107" t="s">
        <v>73</v>
      </c>
      <c r="B37" s="58" t="s">
        <v>75</v>
      </c>
      <c r="U37" s="60"/>
      <c r="W37" s="93"/>
      <c r="X37" s="99"/>
      <c r="AA37" s="93"/>
      <c r="AB37" s="99"/>
      <c r="BD37" s="82"/>
      <c r="BE37" s="82"/>
      <c r="BF37" s="82"/>
      <c r="BG37" s="82"/>
      <c r="BH37" s="82"/>
      <c r="BI37" s="82"/>
      <c r="BJ37" s="82"/>
      <c r="BK37" s="82"/>
      <c r="BL37" s="82"/>
      <c r="BM37" s="76"/>
      <c r="BN37" s="76"/>
      <c r="BO37" s="76"/>
      <c r="BP37" s="75"/>
      <c r="BQ37" s="75"/>
      <c r="BR37" s="75"/>
      <c r="BS37" s="81"/>
      <c r="BT37" s="81"/>
      <c r="BU37" s="81"/>
      <c r="BV37" s="75"/>
      <c r="BW37" s="75"/>
      <c r="BX37" s="75"/>
      <c r="BY37" s="75"/>
      <c r="BZ37" s="75"/>
      <c r="CA37" s="75"/>
      <c r="CB37" s="82"/>
      <c r="CC37" s="82"/>
      <c r="CD37" s="82"/>
      <c r="CE37" s="82"/>
      <c r="CF37" s="82"/>
      <c r="CG37" s="82"/>
      <c r="CH37" s="82"/>
      <c r="CI37" s="82"/>
      <c r="CJ37" s="82"/>
      <c r="CK37" s="83"/>
      <c r="CL37" s="83"/>
      <c r="CM37" s="75"/>
      <c r="CN37" s="82"/>
      <c r="CO37" s="82"/>
      <c r="CP37" s="82"/>
      <c r="CQ37" s="82"/>
      <c r="CR37" s="82"/>
      <c r="CS37" s="82"/>
      <c r="CT37" s="108"/>
      <c r="CU37" s="108"/>
      <c r="CV37" s="108"/>
    </row>
    <row r="38" spans="1:100" ht="18" hidden="1" customHeight="1">
      <c r="A38" s="107" t="s">
        <v>73</v>
      </c>
      <c r="B38" s="58" t="s">
        <v>121</v>
      </c>
      <c r="U38" s="60"/>
      <c r="W38" s="93"/>
      <c r="X38" s="99"/>
      <c r="AA38" s="93"/>
      <c r="AB38" s="99"/>
      <c r="BD38" s="110"/>
      <c r="BE38" s="110"/>
      <c r="BF38" s="110"/>
      <c r="BG38" s="110"/>
      <c r="BH38" s="110"/>
      <c r="BI38" s="110"/>
      <c r="BJ38" s="110"/>
      <c r="BK38" s="110"/>
      <c r="BL38" s="110"/>
      <c r="BM38" s="76"/>
      <c r="BN38" s="76"/>
      <c r="BO38" s="76"/>
      <c r="BP38" s="75"/>
      <c r="BQ38" s="75"/>
      <c r="BR38" s="75"/>
      <c r="BS38" s="75"/>
      <c r="BT38" s="75"/>
      <c r="BU38" s="75"/>
      <c r="BV38" s="75"/>
      <c r="BW38" s="75"/>
      <c r="BX38" s="75"/>
      <c r="BY38" s="75"/>
      <c r="BZ38" s="75"/>
      <c r="CA38" s="75"/>
      <c r="CB38" s="82"/>
      <c r="CC38" s="82"/>
      <c r="CD38" s="82"/>
      <c r="CE38" s="82"/>
      <c r="CF38" s="82"/>
      <c r="CG38" s="82"/>
      <c r="CH38" s="82"/>
      <c r="CI38" s="82"/>
      <c r="CJ38" s="82"/>
      <c r="CK38" s="83"/>
      <c r="CL38" s="83"/>
      <c r="CM38" s="75"/>
      <c r="CN38" s="90"/>
      <c r="CO38" s="90"/>
      <c r="CP38" s="90"/>
      <c r="CQ38" s="90"/>
      <c r="CR38" s="90"/>
      <c r="CS38" s="90"/>
      <c r="CT38" s="109"/>
      <c r="CU38" s="109"/>
      <c r="CV38" s="109"/>
    </row>
    <row r="39" spans="1:100" ht="10.5" hidden="1" customHeight="1">
      <c r="A39" s="107" t="s">
        <v>73</v>
      </c>
      <c r="B39" s="58" t="s">
        <v>76</v>
      </c>
      <c r="U39" s="60"/>
      <c r="W39" s="93"/>
      <c r="X39" s="99"/>
      <c r="AA39" s="93"/>
      <c r="AB39" s="99"/>
      <c r="BD39" s="86"/>
      <c r="BE39" s="86"/>
      <c r="BF39" s="86"/>
      <c r="BG39" s="86"/>
      <c r="BH39" s="86"/>
      <c r="BI39" s="86"/>
      <c r="BJ39" s="86"/>
      <c r="BK39" s="86"/>
      <c r="BL39" s="86"/>
      <c r="BM39" s="76"/>
      <c r="BN39" s="76"/>
      <c r="BO39" s="76"/>
      <c r="BP39" s="86"/>
      <c r="BQ39" s="86"/>
      <c r="BR39" s="86"/>
      <c r="BS39" s="75"/>
      <c r="BT39" s="75"/>
      <c r="BU39" s="75"/>
      <c r="BV39" s="86"/>
      <c r="BW39" s="86"/>
      <c r="BX39" s="86"/>
      <c r="BY39" s="75"/>
      <c r="BZ39" s="75"/>
      <c r="CA39" s="75"/>
      <c r="CB39" s="86"/>
      <c r="CC39" s="86"/>
      <c r="CD39" s="86"/>
      <c r="CE39" s="86"/>
      <c r="CF39" s="86"/>
      <c r="CG39" s="86"/>
      <c r="CH39" s="86"/>
      <c r="CI39" s="86"/>
      <c r="CJ39" s="86"/>
      <c r="CK39" s="87"/>
      <c r="CL39" s="87"/>
      <c r="CM39" s="75"/>
      <c r="CN39" s="86"/>
      <c r="CO39" s="86"/>
      <c r="CP39" s="86"/>
      <c r="CQ39" s="86"/>
      <c r="CR39" s="86"/>
      <c r="CS39" s="86"/>
      <c r="CT39" s="86"/>
      <c r="CU39" s="86"/>
      <c r="CV39" s="86"/>
    </row>
    <row r="40" spans="1:100" ht="18" customHeight="1">
      <c r="A40" s="107"/>
      <c r="U40" s="60"/>
      <c r="W40" s="93"/>
      <c r="X40" s="99"/>
      <c r="AA40" s="93"/>
      <c r="AB40" s="99"/>
      <c r="BD40" s="86"/>
      <c r="BE40" s="86"/>
      <c r="BF40" s="86"/>
      <c r="BG40" s="86"/>
      <c r="BH40" s="86"/>
      <c r="BI40" s="86"/>
      <c r="BJ40" s="86"/>
      <c r="BK40" s="86"/>
      <c r="BL40" s="86"/>
      <c r="BM40" s="76"/>
      <c r="BN40" s="76"/>
      <c r="BO40" s="76"/>
      <c r="BP40" s="86"/>
      <c r="BQ40" s="86"/>
      <c r="BR40" s="86"/>
      <c r="BS40" s="75"/>
      <c r="BT40" s="75"/>
      <c r="BU40" s="75"/>
      <c r="BV40" s="86"/>
      <c r="BW40" s="86"/>
      <c r="BX40" s="86"/>
      <c r="BY40" s="75"/>
      <c r="BZ40" s="75"/>
      <c r="CA40" s="75"/>
      <c r="CB40" s="86"/>
      <c r="CC40" s="86"/>
      <c r="CD40" s="86"/>
      <c r="CE40" s="86"/>
      <c r="CF40" s="86"/>
      <c r="CG40" s="86"/>
      <c r="CH40" s="86"/>
      <c r="CI40" s="86"/>
      <c r="CJ40" s="86"/>
      <c r="CK40" s="87"/>
      <c r="CL40" s="87"/>
      <c r="CM40" s="75"/>
      <c r="CN40" s="86"/>
      <c r="CO40" s="86"/>
      <c r="CP40" s="86"/>
      <c r="CQ40" s="86"/>
      <c r="CR40" s="86"/>
      <c r="CS40" s="86"/>
      <c r="CT40" s="86"/>
      <c r="CU40" s="86"/>
      <c r="CV40" s="86"/>
    </row>
    <row r="41" spans="1:100" ht="18" customHeight="1">
      <c r="A41" s="111" t="s">
        <v>164</v>
      </c>
      <c r="U41" s="60"/>
      <c r="W41" s="93"/>
      <c r="X41" s="99"/>
      <c r="AA41" s="93"/>
      <c r="AB41" s="99"/>
      <c r="BD41" s="88"/>
      <c r="BE41" s="88"/>
      <c r="BF41" s="88"/>
      <c r="BG41" s="88"/>
      <c r="BH41" s="88"/>
      <c r="BI41" s="88"/>
      <c r="BJ41" s="88"/>
      <c r="BK41" s="88"/>
      <c r="BL41" s="88"/>
      <c r="BM41" s="76"/>
      <c r="BN41" s="76"/>
      <c r="BO41" s="76"/>
      <c r="BP41" s="88"/>
      <c r="BQ41" s="88"/>
      <c r="BR41" s="88"/>
      <c r="BS41" s="80"/>
      <c r="BT41" s="80"/>
      <c r="BU41" s="80"/>
      <c r="BV41" s="88"/>
      <c r="BW41" s="88"/>
      <c r="BX41" s="88"/>
      <c r="BY41" s="75"/>
      <c r="BZ41" s="75"/>
      <c r="CA41" s="75"/>
      <c r="CB41" s="88"/>
      <c r="CC41" s="88"/>
      <c r="CD41" s="88"/>
      <c r="CE41" s="88"/>
      <c r="CF41" s="88"/>
      <c r="CG41" s="88"/>
      <c r="CH41" s="88"/>
      <c r="CI41" s="88"/>
      <c r="CJ41" s="88"/>
      <c r="CK41" s="89"/>
      <c r="CL41" s="89"/>
      <c r="CM41" s="75"/>
      <c r="CN41" s="88"/>
      <c r="CO41" s="88"/>
      <c r="CP41" s="88"/>
      <c r="CQ41" s="88"/>
      <c r="CR41" s="88"/>
      <c r="CS41" s="88"/>
      <c r="CT41" s="88"/>
      <c r="CU41" s="88"/>
      <c r="CV41" s="88"/>
    </row>
    <row r="42" spans="1:100" ht="18" customHeight="1">
      <c r="A42" s="300" t="s">
        <v>122</v>
      </c>
      <c r="B42" s="300" t="s">
        <v>122</v>
      </c>
      <c r="C42" s="300" t="s">
        <v>122</v>
      </c>
      <c r="D42" s="300" t="s">
        <v>122</v>
      </c>
      <c r="E42" s="300" t="s">
        <v>122</v>
      </c>
      <c r="F42" s="300" t="s">
        <v>122</v>
      </c>
      <c r="G42" s="300" t="s">
        <v>122</v>
      </c>
      <c r="H42" s="300" t="s">
        <v>122</v>
      </c>
      <c r="I42" s="303">
        <f>算定表!$E$8</f>
        <v>0</v>
      </c>
      <c r="J42" s="301" t="str">
        <f>算定表!$E$11</f>
        <v>□</v>
      </c>
      <c r="K42" s="301" t="str">
        <f>算定表!$E$11</f>
        <v>□</v>
      </c>
      <c r="L42" s="301" t="str">
        <f>算定表!$E$11</f>
        <v>□</v>
      </c>
      <c r="M42" s="299" t="s">
        <v>165</v>
      </c>
      <c r="N42" s="299" t="s">
        <v>124</v>
      </c>
      <c r="O42" s="299" t="s">
        <v>124</v>
      </c>
      <c r="P42" s="299" t="s">
        <v>124</v>
      </c>
      <c r="U42" s="60"/>
      <c r="V42" s="65"/>
      <c r="W42" s="66"/>
      <c r="X42" s="60"/>
      <c r="Y42" s="60"/>
      <c r="BD42" s="88"/>
      <c r="BE42" s="88"/>
      <c r="BF42" s="88"/>
      <c r="BG42" s="88"/>
      <c r="BH42" s="88"/>
      <c r="BI42" s="88"/>
      <c r="BJ42" s="88"/>
      <c r="BK42" s="88"/>
      <c r="BL42" s="88"/>
      <c r="BM42" s="76"/>
      <c r="BN42" s="76"/>
      <c r="BO42" s="76"/>
      <c r="BP42" s="88"/>
      <c r="BQ42" s="88"/>
      <c r="BR42" s="88"/>
      <c r="BS42" s="80"/>
      <c r="BT42" s="80"/>
      <c r="BU42" s="80"/>
      <c r="BV42" s="88"/>
      <c r="BW42" s="88"/>
      <c r="BX42" s="88"/>
      <c r="BY42" s="75"/>
      <c r="BZ42" s="75"/>
      <c r="CA42" s="75"/>
      <c r="CB42" s="88"/>
      <c r="CC42" s="88"/>
      <c r="CD42" s="88"/>
      <c r="CE42" s="88"/>
      <c r="CF42" s="88"/>
      <c r="CG42" s="88"/>
      <c r="CH42" s="88"/>
      <c r="CI42" s="88"/>
      <c r="CJ42" s="88"/>
      <c r="CK42" s="89"/>
      <c r="CL42" s="89"/>
      <c r="CM42" s="75"/>
      <c r="CN42" s="90"/>
      <c r="CO42" s="80"/>
      <c r="CP42" s="80"/>
      <c r="CQ42" s="80"/>
      <c r="CR42" s="80"/>
      <c r="CS42" s="80"/>
      <c r="CT42" s="88"/>
      <c r="CU42" s="88"/>
      <c r="CV42" s="88"/>
    </row>
    <row r="43" spans="1:100">
      <c r="A43" s="300" t="s">
        <v>123</v>
      </c>
      <c r="B43" s="300" t="s">
        <v>123</v>
      </c>
      <c r="C43" s="300" t="s">
        <v>123</v>
      </c>
      <c r="D43" s="300" t="s">
        <v>123</v>
      </c>
      <c r="E43" s="300" t="s">
        <v>123</v>
      </c>
      <c r="F43" s="300" t="s">
        <v>123</v>
      </c>
      <c r="G43" s="300" t="s">
        <v>123</v>
      </c>
      <c r="H43" s="300" t="s">
        <v>123</v>
      </c>
      <c r="I43" s="301" t="str">
        <f>算定表!$E$6</f>
        <v>□</v>
      </c>
      <c r="J43" s="301" t="str">
        <f>算定表!$E$6</f>
        <v>□</v>
      </c>
      <c r="K43" s="301" t="str">
        <f>算定表!$E$6</f>
        <v>□</v>
      </c>
      <c r="L43" s="301" t="str">
        <f>算定表!$E$6</f>
        <v>□</v>
      </c>
      <c r="M43" s="302">
        <f>IF($I$43="■",IF(I42&gt;1000,VLOOKUP($I$42,$A$10:$O$28,13,TRUE),VLOOKUP($I$42,$A$10:$O$28,9,TRUE)),VLOOKUP($I$42,$A$10:$O$28,13,TRUE))</f>
        <v>33000</v>
      </c>
      <c r="N43" s="302">
        <f t="shared" ref="N43:P44" si="0">IF($C$25="■",VLOOKUP($C$24,$A$4:$E$8,3,TRUE),VLOOKUP($C$24,$A$4:$E$20,5,TRUE))</f>
        <v>0</v>
      </c>
      <c r="O43" s="302">
        <f t="shared" si="0"/>
        <v>0</v>
      </c>
      <c r="P43" s="302">
        <f t="shared" si="0"/>
        <v>0</v>
      </c>
      <c r="U43" s="60"/>
      <c r="V43" s="60"/>
      <c r="W43" s="60"/>
      <c r="X43" s="60"/>
      <c r="Y43" s="60"/>
      <c r="BD43" s="88"/>
      <c r="BE43" s="88"/>
      <c r="BF43" s="88"/>
      <c r="BG43" s="88"/>
      <c r="BH43" s="88"/>
      <c r="BI43" s="88"/>
      <c r="BJ43" s="88"/>
      <c r="BK43" s="88"/>
      <c r="BL43" s="88"/>
      <c r="BM43" s="76"/>
      <c r="BN43" s="76"/>
      <c r="BO43" s="76"/>
      <c r="BP43" s="88"/>
      <c r="BQ43" s="88"/>
      <c r="BR43" s="88"/>
      <c r="BS43" s="86"/>
      <c r="BT43" s="86"/>
      <c r="BU43" s="86"/>
      <c r="BV43" s="88"/>
      <c r="BW43" s="88"/>
      <c r="BX43" s="88"/>
      <c r="BY43" s="75"/>
      <c r="BZ43" s="75"/>
      <c r="CA43" s="75"/>
      <c r="CB43" s="88"/>
      <c r="CC43" s="88"/>
      <c r="CD43" s="88"/>
      <c r="CE43" s="88"/>
      <c r="CF43" s="88"/>
      <c r="CG43" s="88"/>
      <c r="CH43" s="88"/>
      <c r="CI43" s="88"/>
      <c r="CJ43" s="88"/>
      <c r="CK43" s="89"/>
      <c r="CL43" s="89"/>
      <c r="CM43" s="75"/>
      <c r="CN43" s="90"/>
      <c r="CO43" s="86"/>
      <c r="CP43" s="86"/>
      <c r="CQ43" s="86"/>
      <c r="CR43" s="86"/>
      <c r="CS43" s="86"/>
      <c r="CT43" s="88"/>
      <c r="CU43" s="88"/>
      <c r="CV43" s="88"/>
    </row>
    <row r="44" spans="1:100" ht="18" customHeight="1">
      <c r="A44" s="300" t="s">
        <v>184</v>
      </c>
      <c r="B44" s="300" t="s">
        <v>123</v>
      </c>
      <c r="C44" s="300" t="s">
        <v>123</v>
      </c>
      <c r="D44" s="300" t="s">
        <v>123</v>
      </c>
      <c r="E44" s="300" t="s">
        <v>123</v>
      </c>
      <c r="F44" s="300" t="s">
        <v>123</v>
      </c>
      <c r="G44" s="300" t="s">
        <v>123</v>
      </c>
      <c r="H44" s="300" t="s">
        <v>123</v>
      </c>
      <c r="I44" s="301" t="str">
        <f>算定表!$E$11</f>
        <v>□</v>
      </c>
      <c r="J44" s="301" t="str">
        <f>算定表!$E$6</f>
        <v>□</v>
      </c>
      <c r="K44" s="301" t="str">
        <f>算定表!$E$6</f>
        <v>□</v>
      </c>
      <c r="L44" s="301" t="str">
        <f>算定表!$E$6</f>
        <v>□</v>
      </c>
      <c r="M44" s="302" t="str">
        <f>IF($I$44="■",VLOOKUP($I$42,$A$10:$S$28,17,TRUE),"")</f>
        <v/>
      </c>
      <c r="N44" s="302">
        <f t="shared" si="0"/>
        <v>0</v>
      </c>
      <c r="O44" s="302">
        <f t="shared" si="0"/>
        <v>0</v>
      </c>
      <c r="P44" s="302">
        <f t="shared" si="0"/>
        <v>0</v>
      </c>
      <c r="Q44" s="74"/>
      <c r="R44" s="74"/>
      <c r="S44" s="74"/>
      <c r="T44" s="74"/>
      <c r="U44" s="60"/>
      <c r="V44" s="71"/>
      <c r="W44" s="71"/>
      <c r="X44" s="71"/>
      <c r="Y44" s="71"/>
      <c r="Z44" s="71"/>
      <c r="AA44" s="71"/>
      <c r="AB44" s="71"/>
      <c r="AC44" s="71"/>
      <c r="AD44" s="91"/>
      <c r="AE44" s="91"/>
      <c r="AF44" s="91"/>
      <c r="AG44" s="91"/>
      <c r="AH44" s="91"/>
      <c r="AI44" s="91"/>
      <c r="AJ44" s="91"/>
      <c r="AK44" s="91"/>
      <c r="AL44" s="74"/>
      <c r="AM44" s="74"/>
      <c r="AN44" s="74"/>
      <c r="AO44" s="74"/>
      <c r="AP44" s="74"/>
      <c r="AQ44" s="74"/>
      <c r="AR44" s="74"/>
      <c r="AS44" s="74"/>
      <c r="AT44" s="74"/>
      <c r="AU44" s="74"/>
      <c r="AV44" s="74"/>
      <c r="AW44" s="74"/>
      <c r="AY44" s="93"/>
      <c r="AZ44" s="99"/>
      <c r="BA44" s="99"/>
      <c r="BD44" s="88"/>
      <c r="BE44" s="88"/>
      <c r="BF44" s="88"/>
      <c r="BG44" s="88"/>
      <c r="BH44" s="88"/>
      <c r="BI44" s="88"/>
      <c r="BJ44" s="88"/>
      <c r="BK44" s="88"/>
      <c r="BL44" s="88"/>
      <c r="BM44" s="76"/>
      <c r="BN44" s="76"/>
      <c r="BO44" s="76"/>
      <c r="BP44" s="88"/>
      <c r="BQ44" s="88"/>
      <c r="BR44" s="88"/>
      <c r="BS44" s="88"/>
      <c r="BT44" s="88"/>
      <c r="BU44" s="88"/>
      <c r="BV44" s="88"/>
      <c r="BW44" s="88"/>
      <c r="BX44" s="88"/>
      <c r="BY44" s="75"/>
      <c r="BZ44" s="75"/>
      <c r="CA44" s="75"/>
      <c r="CB44" s="88"/>
      <c r="CC44" s="88"/>
      <c r="CD44" s="88"/>
      <c r="CE44" s="88"/>
      <c r="CF44" s="88"/>
      <c r="CG44" s="88"/>
      <c r="CH44" s="88"/>
      <c r="CI44" s="88"/>
      <c r="CJ44" s="88"/>
      <c r="CK44" s="89"/>
      <c r="CL44" s="89"/>
      <c r="CM44" s="75"/>
      <c r="CN44" s="90"/>
      <c r="CO44" s="88"/>
      <c r="CP44" s="88"/>
      <c r="CQ44" s="88"/>
      <c r="CR44" s="88"/>
      <c r="CS44" s="88"/>
      <c r="CT44" s="88"/>
      <c r="CU44" s="88"/>
      <c r="CV44" s="88"/>
    </row>
    <row r="45" spans="1:100" ht="18" customHeight="1">
      <c r="A45" s="71"/>
      <c r="B45" s="71"/>
      <c r="C45" s="71"/>
      <c r="D45" s="71"/>
      <c r="E45" s="71"/>
      <c r="F45" s="71"/>
      <c r="G45" s="71"/>
      <c r="H45" s="71"/>
      <c r="I45" s="71"/>
      <c r="J45" s="71"/>
      <c r="K45" s="71"/>
      <c r="L45" s="71"/>
      <c r="M45" s="91"/>
      <c r="N45" s="91"/>
      <c r="O45" s="91"/>
      <c r="P45" s="91"/>
      <c r="Q45" s="74"/>
      <c r="R45" s="74"/>
      <c r="S45" s="74"/>
      <c r="T45" s="74"/>
      <c r="U45" s="60"/>
      <c r="V45" s="71"/>
      <c r="W45" s="71"/>
      <c r="X45" s="71"/>
      <c r="Y45" s="71"/>
      <c r="Z45" s="71"/>
      <c r="AA45" s="71"/>
      <c r="AB45" s="71"/>
      <c r="AC45" s="71"/>
      <c r="AD45" s="71"/>
      <c r="AE45" s="71"/>
      <c r="AF45" s="71"/>
      <c r="AG45" s="71"/>
      <c r="AH45" s="91"/>
      <c r="AI45" s="91"/>
      <c r="AJ45" s="91"/>
      <c r="AK45" s="91"/>
      <c r="AL45" s="74"/>
      <c r="AM45" s="74"/>
      <c r="AN45" s="74"/>
      <c r="AO45" s="74"/>
      <c r="AP45" s="74"/>
      <c r="AQ45" s="74"/>
      <c r="AR45" s="74"/>
      <c r="AS45" s="74"/>
      <c r="AT45" s="74"/>
      <c r="AU45" s="74"/>
      <c r="AV45" s="74"/>
      <c r="AW45" s="74"/>
      <c r="BD45" s="75"/>
      <c r="BE45" s="92"/>
      <c r="BF45" s="92"/>
      <c r="BG45" s="92"/>
      <c r="BH45" s="92"/>
      <c r="BI45" s="92"/>
      <c r="BJ45" s="92"/>
      <c r="BK45" s="92"/>
      <c r="BL45" s="75"/>
      <c r="BM45" s="76"/>
      <c r="BN45" s="76"/>
      <c r="BO45" s="76"/>
      <c r="BP45" s="75"/>
      <c r="BQ45" s="75"/>
      <c r="BR45" s="75"/>
      <c r="BS45" s="75"/>
      <c r="BT45" s="75"/>
      <c r="BU45" s="75"/>
      <c r="BV45" s="75"/>
      <c r="BW45" s="75"/>
      <c r="BX45" s="75"/>
      <c r="BY45" s="75"/>
      <c r="BZ45" s="75"/>
      <c r="CA45" s="75"/>
      <c r="CB45" s="75"/>
      <c r="CC45" s="75"/>
      <c r="CD45" s="75"/>
      <c r="CE45" s="75"/>
      <c r="CF45" s="75"/>
      <c r="CG45" s="75"/>
      <c r="CH45" s="75"/>
      <c r="CI45" s="75"/>
      <c r="CJ45" s="75"/>
      <c r="CK45" s="75"/>
      <c r="CL45" s="75"/>
      <c r="CM45" s="75"/>
      <c r="CN45" s="75"/>
      <c r="CO45" s="75"/>
      <c r="CP45" s="75"/>
      <c r="CQ45" s="75"/>
      <c r="CR45" s="75"/>
      <c r="CS45" s="75"/>
      <c r="CT45" s="75"/>
      <c r="CU45" s="75"/>
      <c r="CV45" s="75"/>
    </row>
    <row r="46" spans="1:100" ht="18" customHeight="1">
      <c r="A46" s="71"/>
      <c r="B46" s="71"/>
      <c r="C46" s="71"/>
      <c r="D46" s="71"/>
      <c r="E46" s="71"/>
      <c r="F46" s="71"/>
      <c r="G46" s="71"/>
      <c r="H46" s="71"/>
      <c r="I46" s="71"/>
      <c r="J46" s="71"/>
      <c r="K46" s="71"/>
      <c r="L46" s="71"/>
      <c r="M46" s="91"/>
      <c r="N46" s="91"/>
      <c r="O46" s="91"/>
      <c r="P46" s="91"/>
      <c r="Q46" s="74"/>
      <c r="R46" s="74"/>
      <c r="S46" s="74"/>
      <c r="T46" s="74"/>
      <c r="U46" s="60"/>
      <c r="V46" s="71"/>
      <c r="W46" s="71"/>
      <c r="X46" s="71"/>
      <c r="Y46" s="71"/>
      <c r="Z46" s="71"/>
      <c r="AA46" s="71"/>
      <c r="AB46" s="71"/>
      <c r="AC46" s="71"/>
      <c r="AD46" s="71"/>
      <c r="AE46" s="71"/>
      <c r="AF46" s="71"/>
      <c r="AG46" s="71"/>
      <c r="AH46" s="91"/>
      <c r="AI46" s="91"/>
      <c r="AJ46" s="91"/>
      <c r="AK46" s="91"/>
      <c r="AL46" s="74"/>
      <c r="AM46" s="74"/>
      <c r="AN46" s="74"/>
      <c r="AO46" s="74"/>
      <c r="AP46" s="74"/>
      <c r="AQ46" s="74"/>
      <c r="AR46" s="74"/>
      <c r="AS46" s="74"/>
      <c r="AT46" s="74"/>
      <c r="AU46" s="74"/>
      <c r="AV46" s="74"/>
      <c r="AW46" s="74"/>
      <c r="BD46" s="93"/>
      <c r="BF46" s="94"/>
      <c r="BG46" s="94"/>
      <c r="BH46" s="94"/>
      <c r="BI46" s="94"/>
      <c r="BJ46" s="95"/>
      <c r="BK46" s="95"/>
      <c r="BL46" s="96"/>
      <c r="BM46" s="76"/>
      <c r="BN46" s="76"/>
      <c r="BO46" s="76"/>
      <c r="BP46" s="93"/>
      <c r="BR46" s="94"/>
      <c r="BS46" s="94"/>
      <c r="BT46" s="94"/>
      <c r="BU46" s="94"/>
      <c r="BV46" s="95"/>
      <c r="BW46" s="95"/>
      <c r="BX46" s="96"/>
      <c r="BY46" s="75"/>
      <c r="BZ46" s="75"/>
      <c r="CA46" s="75"/>
      <c r="CB46" s="93"/>
      <c r="CD46" s="94"/>
      <c r="CE46" s="94"/>
      <c r="CF46" s="94"/>
      <c r="CG46" s="94"/>
      <c r="CH46" s="95"/>
      <c r="CI46" s="95"/>
      <c r="CJ46" s="96"/>
      <c r="CK46" s="97"/>
      <c r="CL46" s="97"/>
      <c r="CM46" s="75"/>
      <c r="CN46" s="93"/>
      <c r="CP46" s="94"/>
      <c r="CQ46" s="94"/>
      <c r="CR46" s="94"/>
      <c r="CS46" s="94"/>
      <c r="CT46" s="95"/>
      <c r="CU46" s="95"/>
      <c r="CV46" s="96"/>
    </row>
    <row r="47" spans="1:100" ht="18" customHeight="1">
      <c r="A47" s="112"/>
      <c r="B47" s="112"/>
      <c r="C47" s="75"/>
      <c r="D47" s="75"/>
      <c r="E47" s="112"/>
      <c r="F47" s="112"/>
      <c r="G47" s="75"/>
      <c r="H47" s="75"/>
      <c r="I47" s="79"/>
      <c r="J47" s="79"/>
      <c r="K47" s="79"/>
      <c r="L47" s="96"/>
      <c r="M47" s="79"/>
      <c r="N47" s="79"/>
      <c r="O47" s="79"/>
      <c r="P47" s="96"/>
      <c r="Q47" s="79"/>
      <c r="R47" s="79"/>
      <c r="S47" s="79"/>
      <c r="T47" s="96"/>
      <c r="U47" s="60"/>
      <c r="V47" s="112"/>
      <c r="W47" s="112"/>
      <c r="X47" s="75"/>
      <c r="Y47" s="75"/>
      <c r="Z47" s="112"/>
      <c r="AA47" s="112"/>
      <c r="AB47" s="75"/>
      <c r="AC47" s="75"/>
      <c r="AD47" s="79"/>
      <c r="AE47" s="79"/>
      <c r="AF47" s="79"/>
      <c r="AG47" s="96"/>
      <c r="AH47" s="79"/>
      <c r="AI47" s="79"/>
      <c r="AJ47" s="79"/>
      <c r="AK47" s="96"/>
      <c r="AL47" s="79"/>
      <c r="AM47" s="79"/>
      <c r="AN47" s="79"/>
      <c r="AO47" s="96"/>
      <c r="AP47" s="79"/>
      <c r="AQ47" s="79"/>
      <c r="AR47" s="79"/>
      <c r="AS47" s="96"/>
      <c r="AT47" s="79"/>
      <c r="AU47" s="79"/>
      <c r="AV47" s="79"/>
      <c r="AW47" s="96"/>
      <c r="BD47" s="93"/>
      <c r="BF47" s="75"/>
      <c r="BG47" s="75"/>
      <c r="BH47" s="75"/>
      <c r="BI47" s="75"/>
      <c r="BJ47" s="95"/>
      <c r="BK47" s="95"/>
      <c r="BL47" s="96"/>
      <c r="BM47" s="76"/>
      <c r="BN47" s="76"/>
      <c r="BO47" s="76"/>
      <c r="BP47" s="93"/>
      <c r="BR47" s="75"/>
      <c r="BS47" s="75"/>
      <c r="BT47" s="75"/>
      <c r="BU47" s="75"/>
      <c r="BV47" s="95"/>
      <c r="BW47" s="95"/>
      <c r="BX47" s="96"/>
      <c r="BY47" s="75"/>
      <c r="BZ47" s="75"/>
      <c r="CA47" s="75"/>
      <c r="CB47" s="93"/>
      <c r="CD47" s="75"/>
      <c r="CE47" s="75"/>
      <c r="CF47" s="75"/>
      <c r="CG47" s="75"/>
      <c r="CH47" s="95"/>
      <c r="CI47" s="95"/>
      <c r="CJ47" s="96"/>
      <c r="CK47" s="97"/>
      <c r="CL47" s="97"/>
      <c r="CM47" s="75"/>
      <c r="CN47" s="93"/>
      <c r="CP47" s="75"/>
      <c r="CQ47" s="75"/>
      <c r="CR47" s="75"/>
      <c r="CS47" s="75"/>
      <c r="CT47" s="95"/>
      <c r="CU47" s="95"/>
      <c r="CV47" s="96"/>
    </row>
    <row r="48" spans="1:100" ht="18" customHeight="1">
      <c r="A48" s="112"/>
      <c r="B48" s="112"/>
      <c r="C48" s="75"/>
      <c r="D48" s="75"/>
      <c r="E48" s="112"/>
      <c r="F48" s="112"/>
      <c r="G48" s="75"/>
      <c r="H48" s="75"/>
      <c r="I48" s="79"/>
      <c r="J48" s="79"/>
      <c r="K48" s="79"/>
      <c r="L48" s="96"/>
      <c r="M48" s="79"/>
      <c r="N48" s="79"/>
      <c r="O48" s="79"/>
      <c r="P48" s="96"/>
      <c r="Q48" s="79"/>
      <c r="R48" s="79"/>
      <c r="S48" s="79"/>
      <c r="T48" s="96"/>
      <c r="U48" s="60"/>
      <c r="V48" s="112"/>
      <c r="W48" s="112"/>
      <c r="X48" s="75"/>
      <c r="Y48" s="75"/>
      <c r="Z48" s="112"/>
      <c r="AA48" s="112"/>
      <c r="AB48" s="75"/>
      <c r="AC48" s="75"/>
      <c r="AD48" s="79"/>
      <c r="AE48" s="79"/>
      <c r="AF48" s="79"/>
      <c r="AG48" s="96"/>
      <c r="AH48" s="79"/>
      <c r="AI48" s="79"/>
      <c r="AJ48" s="79"/>
      <c r="AK48" s="96"/>
      <c r="AL48" s="79"/>
      <c r="AM48" s="79"/>
      <c r="AN48" s="79"/>
      <c r="AO48" s="96"/>
      <c r="AP48" s="79"/>
      <c r="AQ48" s="79"/>
      <c r="AR48" s="79"/>
      <c r="AS48" s="96"/>
      <c r="AT48" s="79"/>
      <c r="AU48" s="79"/>
      <c r="AV48" s="79"/>
      <c r="AW48" s="96"/>
      <c r="BD48" s="93"/>
      <c r="BF48" s="75"/>
      <c r="BG48" s="75"/>
      <c r="BH48" s="75"/>
      <c r="BI48" s="75"/>
      <c r="BJ48" s="95"/>
      <c r="BK48" s="95"/>
      <c r="BL48" s="96"/>
      <c r="BM48" s="76"/>
      <c r="BN48" s="76"/>
      <c r="BO48" s="76"/>
      <c r="BP48" s="93"/>
      <c r="BR48" s="75"/>
      <c r="BS48" s="75"/>
      <c r="BT48" s="75"/>
      <c r="BU48" s="75"/>
      <c r="BV48" s="95"/>
      <c r="BW48" s="95"/>
      <c r="BX48" s="96"/>
      <c r="BY48" s="75"/>
      <c r="BZ48" s="75"/>
      <c r="CA48" s="75"/>
      <c r="CB48" s="71"/>
      <c r="CC48" s="93"/>
      <c r="CD48" s="73"/>
      <c r="CE48" s="73"/>
      <c r="CF48" s="73"/>
      <c r="CG48" s="98"/>
      <c r="CH48" s="98"/>
      <c r="CI48" s="98"/>
      <c r="CJ48" s="99"/>
      <c r="CK48" s="97"/>
      <c r="CL48" s="97"/>
      <c r="CM48" s="75"/>
      <c r="CN48" s="93"/>
      <c r="CP48" s="75"/>
      <c r="CQ48" s="75"/>
      <c r="CR48" s="75"/>
      <c r="CS48" s="75"/>
      <c r="CT48" s="95"/>
      <c r="CU48" s="95"/>
      <c r="CV48" s="96"/>
    </row>
    <row r="49" spans="1:100" ht="18" customHeight="1">
      <c r="A49" s="112"/>
      <c r="B49" s="112"/>
      <c r="C49" s="75"/>
      <c r="D49" s="75"/>
      <c r="E49" s="112"/>
      <c r="F49" s="112"/>
      <c r="G49" s="75"/>
      <c r="H49" s="75"/>
      <c r="I49" s="79"/>
      <c r="J49" s="79"/>
      <c r="K49" s="79"/>
      <c r="L49" s="96"/>
      <c r="M49" s="79"/>
      <c r="N49" s="79"/>
      <c r="O49" s="79"/>
      <c r="P49" s="96"/>
      <c r="Q49" s="79"/>
      <c r="R49" s="79"/>
      <c r="S49" s="79"/>
      <c r="T49" s="96"/>
      <c r="U49" s="60"/>
      <c r="V49" s="112"/>
      <c r="W49" s="112"/>
      <c r="X49" s="75"/>
      <c r="Y49" s="75"/>
      <c r="Z49" s="112"/>
      <c r="AA49" s="112"/>
      <c r="AB49" s="75"/>
      <c r="AC49" s="75"/>
      <c r="AD49" s="79"/>
      <c r="AE49" s="79"/>
      <c r="AF49" s="79"/>
      <c r="AG49" s="96"/>
      <c r="AH49" s="79"/>
      <c r="AI49" s="79"/>
      <c r="AJ49" s="79"/>
      <c r="AK49" s="96"/>
      <c r="AL49" s="79"/>
      <c r="AM49" s="79"/>
      <c r="AN49" s="79"/>
      <c r="AO49" s="96"/>
      <c r="AP49" s="79"/>
      <c r="AQ49" s="79"/>
      <c r="AR49" s="79"/>
      <c r="AS49" s="96"/>
      <c r="AT49" s="79"/>
      <c r="AU49" s="79"/>
      <c r="AV49" s="79"/>
      <c r="AW49" s="96"/>
      <c r="BD49" s="71"/>
      <c r="BE49" s="93"/>
      <c r="BF49" s="73"/>
      <c r="BG49" s="73"/>
      <c r="BH49" s="73"/>
      <c r="BI49" s="98"/>
      <c r="BJ49" s="98"/>
      <c r="BK49" s="98"/>
      <c r="BL49" s="99"/>
      <c r="BM49" s="76"/>
      <c r="BN49" s="76"/>
      <c r="BO49" s="76"/>
      <c r="BP49" s="93"/>
      <c r="BR49" s="75"/>
      <c r="BS49" s="75"/>
      <c r="BT49" s="75"/>
      <c r="BU49" s="75"/>
      <c r="BV49" s="95"/>
      <c r="BW49" s="95"/>
      <c r="BX49" s="96"/>
      <c r="BY49" s="75"/>
      <c r="BZ49" s="75"/>
      <c r="CA49" s="75"/>
      <c r="CK49" s="100"/>
      <c r="CL49" s="100"/>
      <c r="CM49" s="75"/>
      <c r="CN49" s="71"/>
      <c r="CO49" s="93"/>
      <c r="CP49" s="73"/>
      <c r="CQ49" s="73"/>
      <c r="CR49" s="73"/>
      <c r="CS49" s="98"/>
      <c r="CT49" s="98"/>
      <c r="CU49" s="98"/>
      <c r="CV49" s="99"/>
    </row>
    <row r="50" spans="1:100" ht="18" customHeight="1">
      <c r="A50" s="112"/>
      <c r="B50" s="112"/>
      <c r="C50" s="75"/>
      <c r="D50" s="75"/>
      <c r="E50" s="112"/>
      <c r="F50" s="112"/>
      <c r="G50" s="75"/>
      <c r="H50" s="75"/>
      <c r="I50" s="79"/>
      <c r="J50" s="79"/>
      <c r="K50" s="79"/>
      <c r="L50" s="96"/>
      <c r="M50" s="79"/>
      <c r="N50" s="79"/>
      <c r="O50" s="79"/>
      <c r="P50" s="96"/>
      <c r="Q50" s="79"/>
      <c r="R50" s="79"/>
      <c r="S50" s="79"/>
      <c r="T50" s="96"/>
      <c r="U50" s="60"/>
      <c r="V50" s="112"/>
      <c r="W50" s="112"/>
      <c r="X50" s="75"/>
      <c r="Y50" s="75"/>
      <c r="Z50" s="112"/>
      <c r="AA50" s="112"/>
      <c r="AB50" s="75"/>
      <c r="AC50" s="75"/>
      <c r="AD50" s="79"/>
      <c r="AE50" s="79"/>
      <c r="AF50" s="79"/>
      <c r="AG50" s="96"/>
      <c r="AH50" s="79"/>
      <c r="AI50" s="79"/>
      <c r="AJ50" s="79"/>
      <c r="AK50" s="96"/>
      <c r="AL50" s="79"/>
      <c r="AM50" s="79"/>
      <c r="AN50" s="79"/>
      <c r="AO50" s="96"/>
      <c r="AP50" s="79"/>
      <c r="AQ50" s="79"/>
      <c r="AR50" s="79"/>
      <c r="AS50" s="96"/>
      <c r="AT50" s="79"/>
      <c r="AU50" s="79"/>
      <c r="AV50" s="79"/>
      <c r="AW50" s="96"/>
      <c r="BD50" s="62"/>
      <c r="BP50" s="71"/>
      <c r="BQ50" s="93"/>
      <c r="BR50" s="73"/>
      <c r="BS50" s="73"/>
      <c r="BT50" s="73"/>
      <c r="BU50" s="98"/>
      <c r="BV50" s="98"/>
      <c r="BW50" s="98"/>
      <c r="BX50" s="99"/>
    </row>
    <row r="51" spans="1:100" ht="18" customHeight="1">
      <c r="A51" s="112"/>
      <c r="B51" s="112"/>
      <c r="C51" s="75"/>
      <c r="D51" s="75"/>
      <c r="E51" s="112"/>
      <c r="F51" s="112"/>
      <c r="G51" s="75"/>
      <c r="H51" s="75"/>
      <c r="I51" s="79"/>
      <c r="J51" s="79"/>
      <c r="K51" s="79"/>
      <c r="L51" s="96"/>
      <c r="M51" s="79"/>
      <c r="N51" s="79"/>
      <c r="O51" s="79"/>
      <c r="P51" s="96"/>
      <c r="Q51" s="79"/>
      <c r="R51" s="79"/>
      <c r="S51" s="79"/>
      <c r="T51" s="96"/>
      <c r="U51" s="60"/>
      <c r="V51" s="112"/>
      <c r="W51" s="112"/>
      <c r="X51" s="75"/>
      <c r="Y51" s="75"/>
      <c r="Z51" s="112"/>
      <c r="AA51" s="112"/>
      <c r="AB51" s="75"/>
      <c r="AC51" s="75"/>
      <c r="AD51" s="79"/>
      <c r="AE51" s="79"/>
      <c r="AF51" s="79"/>
      <c r="AG51" s="96"/>
      <c r="AH51" s="79"/>
      <c r="AI51" s="79"/>
      <c r="AJ51" s="79"/>
      <c r="AK51" s="96"/>
      <c r="AL51" s="79"/>
      <c r="AM51" s="79"/>
      <c r="AN51" s="79"/>
      <c r="AO51" s="96"/>
      <c r="AP51" s="79"/>
      <c r="AQ51" s="79"/>
      <c r="AR51" s="79"/>
      <c r="AS51" s="96"/>
      <c r="AT51" s="79"/>
      <c r="AU51" s="79"/>
      <c r="AV51" s="79"/>
      <c r="AW51" s="96"/>
    </row>
    <row r="52" spans="1:100" ht="18" customHeight="1">
      <c r="A52" s="112"/>
      <c r="B52" s="112"/>
      <c r="C52" s="75"/>
      <c r="D52" s="75"/>
      <c r="E52" s="112"/>
      <c r="F52" s="112"/>
      <c r="G52" s="75"/>
      <c r="H52" s="75"/>
      <c r="I52" s="113"/>
      <c r="J52" s="79"/>
      <c r="K52" s="79"/>
      <c r="L52" s="79"/>
      <c r="M52" s="79"/>
      <c r="N52" s="79"/>
      <c r="O52" s="79"/>
      <c r="P52" s="96"/>
      <c r="Q52" s="79"/>
      <c r="R52" s="79"/>
      <c r="S52" s="79"/>
      <c r="T52" s="96"/>
      <c r="U52" s="60"/>
      <c r="V52" s="112"/>
      <c r="W52" s="112"/>
      <c r="X52" s="75"/>
      <c r="Y52" s="75"/>
      <c r="Z52" s="112"/>
      <c r="AA52" s="112"/>
      <c r="AB52" s="75"/>
      <c r="AC52" s="75"/>
      <c r="AD52" s="113"/>
      <c r="AE52" s="79"/>
      <c r="AF52" s="79"/>
      <c r="AG52" s="79"/>
      <c r="AH52" s="79"/>
      <c r="AI52" s="79"/>
      <c r="AJ52" s="79"/>
      <c r="AK52" s="96"/>
      <c r="AL52" s="79"/>
      <c r="AM52" s="79"/>
      <c r="AN52" s="79"/>
      <c r="AO52" s="96"/>
      <c r="AP52" s="79"/>
      <c r="AQ52" s="79"/>
      <c r="AR52" s="79"/>
      <c r="AS52" s="96"/>
      <c r="AT52" s="79"/>
      <c r="AU52" s="79"/>
      <c r="AV52" s="79"/>
      <c r="AW52" s="96"/>
    </row>
    <row r="53" spans="1:100" ht="18" customHeight="1">
      <c r="A53" s="112"/>
      <c r="B53" s="112"/>
      <c r="C53" s="75"/>
      <c r="D53" s="75"/>
      <c r="E53" s="112"/>
      <c r="F53" s="112"/>
      <c r="G53" s="75"/>
      <c r="H53" s="75"/>
      <c r="I53" s="113"/>
      <c r="J53" s="79"/>
      <c r="K53" s="79"/>
      <c r="L53" s="79"/>
      <c r="M53" s="79"/>
      <c r="N53" s="79"/>
      <c r="O53" s="79"/>
      <c r="P53" s="96"/>
      <c r="Q53" s="79"/>
      <c r="R53" s="79"/>
      <c r="S53" s="79"/>
      <c r="T53" s="96"/>
      <c r="U53" s="60"/>
      <c r="V53" s="112"/>
      <c r="W53" s="112"/>
      <c r="X53" s="75"/>
      <c r="Y53" s="75"/>
      <c r="Z53" s="112"/>
      <c r="AA53" s="112"/>
      <c r="AB53" s="75"/>
      <c r="AC53" s="75"/>
      <c r="AD53" s="113"/>
      <c r="AE53" s="79"/>
      <c r="AF53" s="79"/>
      <c r="AG53" s="79"/>
      <c r="AH53" s="79"/>
      <c r="AI53" s="79"/>
      <c r="AJ53" s="79"/>
      <c r="AK53" s="96"/>
      <c r="AL53" s="79"/>
      <c r="AM53" s="79"/>
      <c r="AN53" s="79"/>
      <c r="AO53" s="96"/>
      <c r="AP53" s="79"/>
      <c r="AQ53" s="79"/>
      <c r="AR53" s="79"/>
      <c r="AS53" s="96"/>
      <c r="AT53" s="79"/>
      <c r="AU53" s="79"/>
      <c r="AV53" s="79"/>
      <c r="AW53" s="96"/>
    </row>
    <row r="54" spans="1:100" ht="18" customHeight="1">
      <c r="A54" s="112"/>
      <c r="B54" s="112"/>
      <c r="C54" s="75"/>
      <c r="D54" s="75"/>
      <c r="E54" s="112"/>
      <c r="F54" s="112"/>
      <c r="G54" s="75"/>
      <c r="H54" s="75"/>
      <c r="I54" s="113"/>
      <c r="J54" s="79"/>
      <c r="K54" s="79"/>
      <c r="L54" s="79"/>
      <c r="M54" s="79"/>
      <c r="N54" s="79"/>
      <c r="O54" s="79"/>
      <c r="P54" s="96"/>
      <c r="Q54" s="79"/>
      <c r="R54" s="79"/>
      <c r="S54" s="79"/>
      <c r="T54" s="96"/>
      <c r="U54" s="60"/>
      <c r="V54" s="112"/>
      <c r="W54" s="112"/>
      <c r="X54" s="75"/>
      <c r="Y54" s="75"/>
      <c r="Z54" s="112"/>
      <c r="AA54" s="112"/>
      <c r="AB54" s="75"/>
      <c r="AC54" s="75"/>
      <c r="AD54" s="113"/>
      <c r="AE54" s="79"/>
      <c r="AF54" s="79"/>
      <c r="AG54" s="79"/>
      <c r="AH54" s="79"/>
      <c r="AI54" s="79"/>
      <c r="AJ54" s="79"/>
      <c r="AK54" s="96"/>
      <c r="AL54" s="79"/>
      <c r="AM54" s="79"/>
      <c r="AN54" s="79"/>
      <c r="AO54" s="96"/>
      <c r="AP54" s="79"/>
      <c r="AQ54" s="79"/>
      <c r="AR54" s="79"/>
      <c r="AS54" s="96"/>
      <c r="AT54" s="79"/>
      <c r="AU54" s="79"/>
      <c r="AV54" s="79"/>
      <c r="AW54" s="96"/>
    </row>
    <row r="55" spans="1:100" ht="18" customHeight="1">
      <c r="A55" s="112"/>
      <c r="B55" s="112"/>
      <c r="C55" s="75"/>
      <c r="D55" s="75"/>
      <c r="E55" s="112"/>
      <c r="F55" s="112"/>
      <c r="G55" s="75"/>
      <c r="H55" s="75"/>
      <c r="I55" s="113"/>
      <c r="J55" s="79"/>
      <c r="K55" s="79"/>
      <c r="L55" s="79"/>
      <c r="M55" s="79"/>
      <c r="N55" s="79"/>
      <c r="O55" s="79"/>
      <c r="P55" s="96"/>
      <c r="Q55" s="79"/>
      <c r="R55" s="79"/>
      <c r="S55" s="79"/>
      <c r="T55" s="96"/>
      <c r="U55" s="60"/>
      <c r="V55" s="112"/>
      <c r="W55" s="112"/>
      <c r="X55" s="75"/>
      <c r="Y55" s="75"/>
      <c r="Z55" s="112"/>
      <c r="AA55" s="112"/>
      <c r="AB55" s="75"/>
      <c r="AC55" s="75"/>
      <c r="AD55" s="113"/>
      <c r="AE55" s="79"/>
      <c r="AF55" s="79"/>
      <c r="AG55" s="79"/>
      <c r="AH55" s="79"/>
      <c r="AI55" s="79"/>
      <c r="AJ55" s="79"/>
      <c r="AK55" s="96"/>
      <c r="AL55" s="79"/>
      <c r="AM55" s="79"/>
      <c r="AN55" s="79"/>
      <c r="AO55" s="96"/>
      <c r="AP55" s="79"/>
      <c r="AQ55" s="79"/>
      <c r="AR55" s="79"/>
      <c r="AS55" s="96"/>
      <c r="AT55" s="79"/>
      <c r="AU55" s="79"/>
      <c r="AV55" s="79"/>
      <c r="AW55" s="96"/>
    </row>
    <row r="56" spans="1:100" ht="18" customHeight="1">
      <c r="A56" s="112"/>
      <c r="B56" s="112"/>
      <c r="C56" s="75"/>
      <c r="D56" s="75"/>
      <c r="E56" s="112"/>
      <c r="F56" s="112"/>
      <c r="G56" s="75"/>
      <c r="H56" s="75"/>
      <c r="I56" s="113"/>
      <c r="J56" s="79"/>
      <c r="K56" s="79"/>
      <c r="L56" s="79"/>
      <c r="M56" s="79"/>
      <c r="N56" s="79"/>
      <c r="O56" s="79"/>
      <c r="P56" s="96"/>
      <c r="Q56" s="79"/>
      <c r="R56" s="79"/>
      <c r="S56" s="79"/>
      <c r="T56" s="96"/>
      <c r="U56" s="60"/>
      <c r="V56" s="112"/>
      <c r="W56" s="112"/>
      <c r="X56" s="75"/>
      <c r="Y56" s="75"/>
      <c r="Z56" s="112"/>
      <c r="AA56" s="112"/>
      <c r="AB56" s="75"/>
      <c r="AC56" s="75"/>
      <c r="AD56" s="113"/>
      <c r="AE56" s="79"/>
      <c r="AF56" s="79"/>
      <c r="AG56" s="79"/>
      <c r="AH56" s="79"/>
      <c r="AI56" s="79"/>
      <c r="AJ56" s="79"/>
      <c r="AK56" s="96"/>
      <c r="AL56" s="79"/>
      <c r="AM56" s="79"/>
      <c r="AN56" s="79"/>
      <c r="AO56" s="96"/>
      <c r="AP56" s="79"/>
      <c r="AQ56" s="79"/>
      <c r="AR56" s="79"/>
      <c r="AS56" s="96"/>
      <c r="AT56" s="79"/>
      <c r="AU56" s="79"/>
      <c r="AV56" s="79"/>
      <c r="AW56" s="96"/>
    </row>
    <row r="57" spans="1:100" ht="18" customHeight="1">
      <c r="A57" s="112"/>
      <c r="B57" s="112"/>
      <c r="C57" s="75"/>
      <c r="D57" s="75"/>
      <c r="E57" s="112"/>
      <c r="F57" s="112"/>
      <c r="G57" s="75"/>
      <c r="H57" s="75"/>
      <c r="I57" s="113"/>
      <c r="J57" s="79"/>
      <c r="K57" s="79"/>
      <c r="L57" s="79"/>
      <c r="M57" s="79"/>
      <c r="N57" s="79"/>
      <c r="O57" s="79"/>
      <c r="P57" s="96"/>
      <c r="Q57" s="79"/>
      <c r="R57" s="79"/>
      <c r="S57" s="79"/>
      <c r="T57" s="96"/>
      <c r="U57" s="60"/>
      <c r="V57" s="112"/>
      <c r="W57" s="112"/>
      <c r="X57" s="75"/>
      <c r="Y57" s="75"/>
      <c r="Z57" s="112"/>
      <c r="AA57" s="112"/>
      <c r="AB57" s="75"/>
      <c r="AC57" s="75"/>
      <c r="AD57" s="113"/>
      <c r="AE57" s="79"/>
      <c r="AF57" s="79"/>
      <c r="AG57" s="79"/>
      <c r="AH57" s="79"/>
      <c r="AI57" s="79"/>
      <c r="AJ57" s="79"/>
      <c r="AK57" s="96"/>
      <c r="AL57" s="79"/>
      <c r="AM57" s="79"/>
      <c r="AN57" s="79"/>
      <c r="AO57" s="96"/>
      <c r="AP57" s="79"/>
      <c r="AQ57" s="79"/>
      <c r="AR57" s="79"/>
      <c r="AS57" s="96"/>
      <c r="AT57" s="79"/>
      <c r="AU57" s="79"/>
      <c r="AV57" s="79"/>
      <c r="AW57" s="96"/>
    </row>
    <row r="58" spans="1:100" ht="18" customHeight="1">
      <c r="A58" s="112"/>
      <c r="B58" s="112"/>
      <c r="C58" s="75"/>
      <c r="D58" s="75"/>
      <c r="E58" s="112"/>
      <c r="F58" s="112"/>
      <c r="G58" s="75"/>
      <c r="H58" s="75"/>
      <c r="I58" s="113"/>
      <c r="J58" s="79"/>
      <c r="K58" s="79"/>
      <c r="L58" s="79"/>
      <c r="M58" s="79"/>
      <c r="N58" s="79"/>
      <c r="O58" s="79"/>
      <c r="P58" s="96"/>
      <c r="Q58" s="79"/>
      <c r="R58" s="79"/>
      <c r="S58" s="79"/>
      <c r="T58" s="96"/>
      <c r="U58" s="60"/>
      <c r="V58" s="112"/>
      <c r="W58" s="112"/>
      <c r="X58" s="75"/>
      <c r="Y58" s="75"/>
      <c r="Z58" s="112"/>
      <c r="AA58" s="112"/>
      <c r="AB58" s="75"/>
      <c r="AC58" s="75"/>
      <c r="AD58" s="113"/>
      <c r="AE58" s="79"/>
      <c r="AF58" s="79"/>
      <c r="AG58" s="79"/>
      <c r="AH58" s="79"/>
      <c r="AI58" s="79"/>
      <c r="AJ58" s="79"/>
      <c r="AK58" s="96"/>
      <c r="AL58" s="79"/>
      <c r="AM58" s="79"/>
      <c r="AN58" s="79"/>
      <c r="AO58" s="96"/>
      <c r="AP58" s="79"/>
      <c r="AQ58" s="79"/>
      <c r="AR58" s="79"/>
      <c r="AS58" s="96"/>
      <c r="AT58" s="79"/>
      <c r="AU58" s="79"/>
      <c r="AV58" s="79"/>
      <c r="AW58" s="96"/>
    </row>
    <row r="59" spans="1:100" ht="18" customHeight="1">
      <c r="A59" s="112"/>
      <c r="B59" s="112"/>
      <c r="C59" s="75"/>
      <c r="D59" s="75"/>
      <c r="E59" s="112"/>
      <c r="F59" s="112"/>
      <c r="G59" s="75"/>
      <c r="H59" s="75"/>
      <c r="I59" s="113"/>
      <c r="J59" s="79"/>
      <c r="K59" s="79"/>
      <c r="L59" s="79"/>
      <c r="M59" s="79"/>
      <c r="N59" s="79"/>
      <c r="O59" s="79"/>
      <c r="P59" s="96"/>
      <c r="Q59" s="79"/>
      <c r="R59" s="79"/>
      <c r="S59" s="79"/>
      <c r="T59" s="96"/>
      <c r="U59" s="60"/>
      <c r="V59" s="112"/>
      <c r="W59" s="112"/>
      <c r="X59" s="75"/>
      <c r="Y59" s="75"/>
      <c r="Z59" s="112"/>
      <c r="AA59" s="112"/>
      <c r="AB59" s="75"/>
      <c r="AC59" s="75"/>
      <c r="AD59" s="113"/>
      <c r="AE59" s="79"/>
      <c r="AF59" s="79"/>
      <c r="AG59" s="79"/>
      <c r="AH59" s="79"/>
      <c r="AI59" s="79"/>
      <c r="AJ59" s="79"/>
      <c r="AK59" s="96"/>
      <c r="AL59" s="79"/>
      <c r="AM59" s="79"/>
      <c r="AN59" s="79"/>
      <c r="AO59" s="96"/>
      <c r="AP59" s="79"/>
      <c r="AQ59" s="79"/>
      <c r="AR59" s="79"/>
      <c r="AS59" s="96"/>
      <c r="AT59" s="79"/>
      <c r="AU59" s="79"/>
      <c r="AV59" s="79"/>
      <c r="AW59" s="96"/>
    </row>
    <row r="60" spans="1:100" ht="18" customHeight="1">
      <c r="A60" s="112"/>
      <c r="B60" s="112"/>
      <c r="C60" s="75"/>
      <c r="D60" s="75"/>
      <c r="E60" s="112"/>
      <c r="F60" s="112"/>
      <c r="G60" s="75"/>
      <c r="H60" s="75"/>
      <c r="I60" s="113"/>
      <c r="J60" s="79"/>
      <c r="K60" s="79"/>
      <c r="L60" s="79"/>
      <c r="M60" s="79"/>
      <c r="N60" s="79"/>
      <c r="O60" s="79"/>
      <c r="P60" s="96"/>
      <c r="Q60" s="79"/>
      <c r="R60" s="79"/>
      <c r="S60" s="79"/>
      <c r="T60" s="96"/>
      <c r="U60" s="60"/>
      <c r="V60" s="112"/>
      <c r="W60" s="112"/>
      <c r="X60" s="75"/>
      <c r="Y60" s="75"/>
      <c r="Z60" s="112"/>
      <c r="AA60" s="112"/>
      <c r="AB60" s="75"/>
      <c r="AC60" s="75"/>
      <c r="AD60" s="113"/>
      <c r="AE60" s="79"/>
      <c r="AF60" s="79"/>
      <c r="AG60" s="79"/>
      <c r="AH60" s="79"/>
      <c r="AI60" s="79"/>
      <c r="AJ60" s="79"/>
      <c r="AK60" s="96"/>
      <c r="AL60" s="79"/>
      <c r="AM60" s="79"/>
      <c r="AN60" s="79"/>
      <c r="AO60" s="96"/>
      <c r="AP60" s="79"/>
      <c r="AQ60" s="79"/>
      <c r="AR60" s="79"/>
      <c r="AS60" s="96"/>
      <c r="AT60" s="79"/>
      <c r="AU60" s="79"/>
      <c r="AV60" s="79"/>
      <c r="AW60" s="96"/>
    </row>
    <row r="61" spans="1:100" ht="18" customHeight="1">
      <c r="A61" s="112"/>
      <c r="B61" s="112"/>
      <c r="C61" s="75"/>
      <c r="D61" s="75"/>
      <c r="E61" s="112"/>
      <c r="F61" s="112"/>
      <c r="G61" s="75"/>
      <c r="H61" s="75"/>
      <c r="I61" s="113"/>
      <c r="J61" s="79"/>
      <c r="K61" s="79"/>
      <c r="L61" s="79"/>
      <c r="M61" s="79"/>
      <c r="N61" s="79"/>
      <c r="O61" s="79"/>
      <c r="P61" s="96"/>
      <c r="Q61" s="79"/>
      <c r="R61" s="79"/>
      <c r="S61" s="79"/>
      <c r="T61" s="96"/>
      <c r="U61" s="60"/>
      <c r="V61" s="112"/>
      <c r="W61" s="112"/>
      <c r="X61" s="75"/>
      <c r="Y61" s="75"/>
      <c r="Z61" s="112"/>
      <c r="AA61" s="112"/>
      <c r="AB61" s="75"/>
      <c r="AC61" s="75"/>
      <c r="AD61" s="113"/>
      <c r="AE61" s="79"/>
      <c r="AF61" s="79"/>
      <c r="AG61" s="79"/>
      <c r="AH61" s="79"/>
      <c r="AI61" s="79"/>
      <c r="AJ61" s="79"/>
      <c r="AK61" s="96"/>
      <c r="AL61" s="79"/>
      <c r="AM61" s="79"/>
      <c r="AN61" s="79"/>
      <c r="AO61" s="96"/>
      <c r="AP61" s="79"/>
      <c r="AQ61" s="79"/>
      <c r="AR61" s="79"/>
      <c r="AS61" s="96"/>
      <c r="AT61" s="79"/>
      <c r="AU61" s="79"/>
      <c r="AV61" s="79"/>
      <c r="AW61" s="96"/>
    </row>
    <row r="62" spans="1:100" ht="18" customHeight="1">
      <c r="A62" s="112"/>
      <c r="B62" s="112"/>
      <c r="C62" s="75"/>
      <c r="D62" s="75"/>
      <c r="E62" s="112"/>
      <c r="F62" s="112"/>
      <c r="G62" s="75"/>
      <c r="H62" s="75"/>
      <c r="I62" s="113"/>
      <c r="J62" s="79"/>
      <c r="K62" s="79"/>
      <c r="L62" s="79"/>
      <c r="M62" s="79"/>
      <c r="N62" s="79"/>
      <c r="O62" s="79"/>
      <c r="P62" s="96"/>
      <c r="Q62" s="79"/>
      <c r="R62" s="79"/>
      <c r="S62" s="79"/>
      <c r="T62" s="96"/>
      <c r="U62" s="60"/>
      <c r="V62" s="112"/>
      <c r="W62" s="112"/>
      <c r="X62" s="75"/>
      <c r="Y62" s="75"/>
      <c r="Z62" s="112"/>
      <c r="AA62" s="112"/>
      <c r="AB62" s="75"/>
      <c r="AC62" s="75"/>
      <c r="AD62" s="113"/>
      <c r="AE62" s="79"/>
      <c r="AF62" s="79"/>
      <c r="AG62" s="79"/>
      <c r="AH62" s="79"/>
      <c r="AI62" s="79"/>
      <c r="AJ62" s="79"/>
      <c r="AK62" s="96"/>
      <c r="AL62" s="79"/>
      <c r="AM62" s="79"/>
      <c r="AN62" s="79"/>
      <c r="AO62" s="96"/>
      <c r="AP62" s="79"/>
      <c r="AQ62" s="79"/>
      <c r="AR62" s="79"/>
      <c r="AS62" s="96"/>
      <c r="AT62" s="79"/>
      <c r="AU62" s="79"/>
      <c r="AV62" s="79"/>
      <c r="AW62" s="96"/>
    </row>
    <row r="63" spans="1:100" ht="18" customHeight="1">
      <c r="A63" s="112"/>
      <c r="B63" s="112"/>
      <c r="C63" s="75"/>
      <c r="D63" s="75"/>
      <c r="E63" s="112"/>
      <c r="F63" s="112"/>
      <c r="G63" s="75"/>
      <c r="H63" s="75"/>
      <c r="I63" s="113"/>
      <c r="J63" s="79"/>
      <c r="K63" s="79"/>
      <c r="L63" s="79"/>
      <c r="M63" s="79"/>
      <c r="N63" s="79"/>
      <c r="O63" s="79"/>
      <c r="P63" s="96"/>
      <c r="Q63" s="79"/>
      <c r="R63" s="79"/>
      <c r="S63" s="79"/>
      <c r="T63" s="96"/>
      <c r="U63" s="60"/>
      <c r="V63" s="112"/>
      <c r="W63" s="112"/>
      <c r="X63" s="75"/>
      <c r="Y63" s="75"/>
      <c r="Z63" s="112"/>
      <c r="AA63" s="112"/>
      <c r="AB63" s="75"/>
      <c r="AC63" s="75"/>
      <c r="AD63" s="113"/>
      <c r="AE63" s="79"/>
      <c r="AF63" s="79"/>
      <c r="AG63" s="79"/>
      <c r="AH63" s="79"/>
      <c r="AI63" s="79"/>
      <c r="AJ63" s="79"/>
      <c r="AK63" s="96"/>
      <c r="AL63" s="79"/>
      <c r="AM63" s="79"/>
      <c r="AN63" s="79"/>
      <c r="AO63" s="96"/>
      <c r="AP63" s="79"/>
      <c r="AQ63" s="79"/>
      <c r="AR63" s="79"/>
      <c r="AS63" s="96"/>
      <c r="AT63" s="79"/>
      <c r="AU63" s="79"/>
      <c r="AV63" s="79"/>
      <c r="AW63" s="96"/>
    </row>
    <row r="64" spans="1:100" ht="18" customHeight="1">
      <c r="A64" s="112"/>
      <c r="B64" s="112"/>
      <c r="C64" s="75"/>
      <c r="D64" s="75"/>
      <c r="E64" s="114"/>
      <c r="F64" s="114"/>
      <c r="G64" s="75"/>
      <c r="H64" s="75"/>
      <c r="I64" s="113"/>
      <c r="J64" s="79"/>
      <c r="K64" s="79"/>
      <c r="L64" s="79"/>
      <c r="M64" s="79"/>
      <c r="N64" s="79"/>
      <c r="O64" s="79"/>
      <c r="P64" s="96"/>
      <c r="Q64" s="79"/>
      <c r="R64" s="79"/>
      <c r="S64" s="79"/>
      <c r="T64" s="96"/>
      <c r="U64" s="60"/>
      <c r="V64" s="112"/>
      <c r="W64" s="112"/>
      <c r="X64" s="75"/>
      <c r="Y64" s="75"/>
      <c r="Z64" s="114"/>
      <c r="AA64" s="114"/>
      <c r="AB64" s="75"/>
      <c r="AC64" s="75"/>
      <c r="AD64" s="113"/>
      <c r="AE64" s="79"/>
      <c r="AF64" s="79"/>
      <c r="AG64" s="79"/>
      <c r="AH64" s="79"/>
      <c r="AI64" s="79"/>
      <c r="AJ64" s="79"/>
      <c r="AK64" s="96"/>
      <c r="AL64" s="79"/>
      <c r="AM64" s="79"/>
      <c r="AN64" s="79"/>
      <c r="AO64" s="96"/>
      <c r="AP64" s="79"/>
      <c r="AQ64" s="79"/>
      <c r="AR64" s="79"/>
      <c r="AS64" s="96"/>
      <c r="AT64" s="79"/>
      <c r="AU64" s="79"/>
      <c r="AV64" s="79"/>
      <c r="AW64" s="96"/>
    </row>
    <row r="65" spans="1:49" ht="18" customHeight="1">
      <c r="A65" s="114"/>
      <c r="B65" s="114"/>
      <c r="C65" s="75"/>
      <c r="D65" s="75"/>
      <c r="E65" s="75"/>
      <c r="F65" s="75"/>
      <c r="G65" s="75"/>
      <c r="H65" s="75"/>
      <c r="I65" s="113"/>
      <c r="J65" s="79"/>
      <c r="K65" s="79"/>
      <c r="L65" s="79"/>
      <c r="M65" s="79"/>
      <c r="N65" s="79"/>
      <c r="O65" s="79"/>
      <c r="P65" s="96"/>
      <c r="Q65" s="79"/>
      <c r="R65" s="79"/>
      <c r="S65" s="79"/>
      <c r="T65" s="96"/>
      <c r="U65" s="60"/>
      <c r="V65" s="114"/>
      <c r="W65" s="114"/>
      <c r="X65" s="75"/>
      <c r="Y65" s="75"/>
      <c r="Z65" s="75"/>
      <c r="AA65" s="75"/>
      <c r="AB65" s="75"/>
      <c r="AC65" s="75"/>
      <c r="AD65" s="113"/>
      <c r="AE65" s="79"/>
      <c r="AF65" s="79"/>
      <c r="AG65" s="79"/>
      <c r="AH65" s="79"/>
      <c r="AI65" s="79"/>
      <c r="AJ65" s="79"/>
      <c r="AK65" s="96"/>
      <c r="AL65" s="79"/>
      <c r="AM65" s="79"/>
      <c r="AN65" s="79"/>
      <c r="AO65" s="96"/>
      <c r="AP65" s="79"/>
      <c r="AQ65" s="79"/>
      <c r="AR65" s="79"/>
      <c r="AS65" s="96"/>
      <c r="AT65" s="79"/>
      <c r="AU65" s="79"/>
      <c r="AV65" s="79"/>
      <c r="AW65" s="96"/>
    </row>
    <row r="66" spans="1:49" ht="18" customHeight="1">
      <c r="A66" s="71"/>
      <c r="B66" s="71"/>
      <c r="C66" s="71"/>
      <c r="D66" s="71"/>
      <c r="E66" s="71"/>
      <c r="F66" s="71"/>
      <c r="G66" s="71"/>
      <c r="H66" s="71"/>
      <c r="I66" s="113"/>
      <c r="J66" s="79"/>
      <c r="K66" s="79"/>
      <c r="L66" s="79"/>
      <c r="M66" s="113"/>
      <c r="N66" s="79"/>
      <c r="O66" s="79"/>
      <c r="P66" s="79"/>
      <c r="Q66" s="113"/>
      <c r="R66" s="79"/>
      <c r="S66" s="79"/>
      <c r="T66" s="79"/>
      <c r="U66" s="60"/>
      <c r="V66" s="71"/>
      <c r="W66" s="71"/>
      <c r="X66" s="71"/>
      <c r="Y66" s="71"/>
      <c r="Z66" s="71"/>
      <c r="AA66" s="71"/>
      <c r="AB66" s="71"/>
      <c r="AC66" s="71"/>
      <c r="AD66" s="113"/>
      <c r="AE66" s="79"/>
      <c r="AF66" s="79"/>
      <c r="AG66" s="79"/>
      <c r="AH66" s="79"/>
      <c r="AI66" s="79"/>
      <c r="AJ66" s="79"/>
      <c r="AK66" s="96"/>
      <c r="AL66" s="113"/>
      <c r="AM66" s="79"/>
      <c r="AN66" s="79"/>
      <c r="AO66" s="79"/>
      <c r="AP66" s="113"/>
      <c r="AQ66" s="79"/>
      <c r="AR66" s="79"/>
      <c r="AS66" s="79"/>
      <c r="AT66" s="79"/>
      <c r="AU66" s="79"/>
      <c r="AV66" s="79"/>
      <c r="AW66" s="96"/>
    </row>
    <row r="67" spans="1:49" ht="18" customHeight="1">
      <c r="A67" s="71"/>
      <c r="B67" s="71"/>
      <c r="C67" s="71"/>
      <c r="D67" s="71"/>
      <c r="E67" s="71"/>
      <c r="F67" s="71"/>
      <c r="G67" s="71"/>
      <c r="H67" s="71"/>
      <c r="I67" s="113"/>
      <c r="J67" s="79"/>
      <c r="K67" s="79"/>
      <c r="L67" s="79"/>
      <c r="M67" s="113"/>
      <c r="N67" s="79"/>
      <c r="O67" s="79"/>
      <c r="P67" s="79"/>
      <c r="Q67" s="113"/>
      <c r="R67" s="79"/>
      <c r="S67" s="79"/>
      <c r="T67" s="79"/>
      <c r="U67" s="60"/>
      <c r="V67" s="71"/>
      <c r="W67" s="71"/>
      <c r="X67" s="71"/>
      <c r="Y67" s="71"/>
      <c r="Z67" s="71"/>
      <c r="AA67" s="71"/>
      <c r="AB67" s="71"/>
      <c r="AC67" s="71"/>
      <c r="AD67" s="113"/>
      <c r="AE67" s="79"/>
      <c r="AF67" s="79"/>
      <c r="AG67" s="79"/>
      <c r="AH67" s="79"/>
      <c r="AI67" s="79"/>
      <c r="AJ67" s="79"/>
      <c r="AK67" s="96"/>
      <c r="AL67" s="113"/>
      <c r="AM67" s="79"/>
      <c r="AN67" s="79"/>
      <c r="AO67" s="79"/>
      <c r="AP67" s="113"/>
      <c r="AQ67" s="79"/>
      <c r="AR67" s="79"/>
      <c r="AS67" s="79"/>
      <c r="AT67" s="79"/>
      <c r="AU67" s="79"/>
      <c r="AV67" s="79"/>
      <c r="AW67" s="96"/>
    </row>
    <row r="68" spans="1:49" ht="18" customHeight="1">
      <c r="A68" s="64"/>
    </row>
    <row r="69" spans="1:49" ht="18" customHeight="1">
      <c r="A69" s="64"/>
    </row>
    <row r="70" spans="1:49" ht="18" customHeight="1">
      <c r="A70" s="64"/>
    </row>
    <row r="71" spans="1:49" ht="18" customHeight="1">
      <c r="A71" s="64"/>
    </row>
    <row r="72" spans="1:49" ht="18" customHeight="1">
      <c r="A72" s="107"/>
    </row>
    <row r="73" spans="1:49" ht="18" customHeight="1">
      <c r="A73" s="107"/>
    </row>
    <row r="74" spans="1:49" ht="18" customHeight="1">
      <c r="A74" s="107"/>
    </row>
    <row r="75" spans="1:49" ht="18" customHeight="1">
      <c r="A75" s="107"/>
    </row>
    <row r="76" spans="1:49" ht="18" customHeight="1">
      <c r="A76" s="107"/>
    </row>
    <row r="77" spans="1:49" ht="18" customHeight="1">
      <c r="A77" s="107"/>
    </row>
    <row r="78" spans="1:49" ht="18" customHeight="1">
      <c r="A78" s="107"/>
    </row>
    <row r="79" spans="1:49" ht="18" customHeight="1">
      <c r="W79" s="58" ph="1"/>
    </row>
    <row r="100" spans="24:205" ht="18" customHeight="1">
      <c r="CO100" s="58" ph="1"/>
      <c r="CQ100" s="58" ph="1"/>
    </row>
    <row r="101" spans="24:205" ht="18" customHeight="1">
      <c r="CS101" s="58" ph="1"/>
      <c r="CV101" s="58" ph="1"/>
      <c r="CZ101" s="58" ph="1"/>
      <c r="DC101" s="58" ph="1"/>
      <c r="DF101" s="58" ph="1"/>
      <c r="DI101" s="58" ph="1"/>
      <c r="DM101" s="58" ph="1"/>
      <c r="DQ101" s="58" ph="1"/>
      <c r="DT101" s="58" ph="1"/>
      <c r="DU101" s="58" ph="1"/>
      <c r="DX101" s="58" ph="1"/>
      <c r="DY101" s="58" ph="1"/>
      <c r="DZ101" s="58" ph="1"/>
      <c r="EA101" s="58" ph="1"/>
      <c r="ED101" s="58" ph="1"/>
      <c r="EG101" s="58" ph="1"/>
      <c r="EK101" s="58" ph="1"/>
      <c r="EO101" s="58" ph="1"/>
      <c r="ER101" s="58" ph="1"/>
      <c r="ES101" s="58" ph="1"/>
      <c r="EV101" s="58" ph="1"/>
      <c r="EW101" s="58" ph="1"/>
      <c r="EX101" s="58" ph="1"/>
      <c r="EZ101" s="58" ph="1"/>
      <c r="FA101" s="58" ph="1"/>
      <c r="FD101" s="58" ph="1"/>
      <c r="FE101" s="58" ph="1"/>
      <c r="FF101" s="58" ph="1"/>
      <c r="FG101" s="58" ph="1"/>
      <c r="FH101" s="58" ph="1"/>
      <c r="FI101" s="58" ph="1"/>
      <c r="FJ101" s="58" ph="1"/>
      <c r="FK101" s="58" ph="1"/>
      <c r="FL101" s="58" ph="1"/>
      <c r="FM101" s="58" ph="1"/>
      <c r="FP101" s="58" ph="1"/>
      <c r="FS101" s="58" ph="1"/>
      <c r="FW101" s="58" ph="1"/>
      <c r="GA101" s="58" ph="1"/>
      <c r="GD101" s="58" ph="1"/>
      <c r="GE101" s="58" ph="1"/>
      <c r="GH101" s="58" ph="1"/>
      <c r="GI101" s="58" ph="1"/>
      <c r="GJ101" s="58" ph="1"/>
      <c r="GL101" s="58" ph="1"/>
      <c r="GM101" s="58" ph="1"/>
      <c r="GP101" s="58" ph="1"/>
      <c r="GQ101" s="58" ph="1"/>
      <c r="GR101" s="58" ph="1"/>
      <c r="GS101" s="58" ph="1"/>
      <c r="GT101" s="58" ph="1"/>
      <c r="GU101" s="58" ph="1"/>
      <c r="GV101" s="58" ph="1"/>
      <c r="GW101" s="58" ph="1"/>
    </row>
    <row r="107" spans="24:205" ht="18" customHeight="1">
      <c r="X107" s="58" ph="1"/>
    </row>
    <row r="130" spans="24:24" ht="18" customHeight="1">
      <c r="X130" s="58" ph="1"/>
    </row>
    <row r="131" spans="24:24" ht="18" customHeight="1">
      <c r="X131" s="58" ph="1"/>
    </row>
    <row r="132" spans="24:24" ht="18" customHeight="1">
      <c r="X132" s="58" ph="1"/>
    </row>
    <row r="133" spans="24:24" ht="18" customHeight="1">
      <c r="X133" s="58" ph="1"/>
    </row>
    <row r="134" spans="24:24" ht="18" customHeight="1">
      <c r="X134" s="58" ph="1"/>
    </row>
    <row r="135" spans="24:24" ht="18" customHeight="1">
      <c r="X135" s="58" ph="1"/>
    </row>
    <row r="136" spans="24:24" ht="18" customHeight="1">
      <c r="X136" s="58" ph="1"/>
    </row>
    <row r="137" spans="24:24" ht="18" customHeight="1">
      <c r="X137" s="58" ph="1"/>
    </row>
    <row r="138" spans="24:24" ht="18" customHeight="1">
      <c r="X138" s="58" ph="1"/>
    </row>
    <row r="139" spans="24:24" ht="18" customHeight="1">
      <c r="X139" s="58" ph="1"/>
    </row>
    <row r="140" spans="24:24" ht="18" customHeight="1">
      <c r="X140" s="58" ph="1"/>
    </row>
    <row r="141" spans="24:24" ht="18" customHeight="1">
      <c r="X141" s="58" ph="1"/>
    </row>
    <row r="142" spans="24:24" ht="18" customHeight="1">
      <c r="X142" s="58" ph="1"/>
    </row>
    <row r="143" spans="24:24" ht="18" customHeight="1">
      <c r="X143" s="58" ph="1"/>
    </row>
    <row r="144" spans="24:24" ht="18" customHeight="1">
      <c r="X144" s="58" ph="1"/>
    </row>
    <row r="145" spans="24:24" ht="18" customHeight="1">
      <c r="X145" s="58" ph="1"/>
    </row>
    <row r="146" spans="24:24" ht="18" customHeight="1">
      <c r="X146" s="58" ph="1"/>
    </row>
    <row r="147" spans="24:24" ht="18" customHeight="1">
      <c r="X147" s="58" ph="1"/>
    </row>
    <row r="148" spans="24:24" ht="18" customHeight="1">
      <c r="X148" s="58" ph="1"/>
    </row>
    <row r="149" spans="24:24" ht="18" customHeight="1">
      <c r="X149" s="58" ph="1"/>
    </row>
    <row r="150" spans="24:24" ht="18" customHeight="1">
      <c r="X150" s="58" ph="1"/>
    </row>
    <row r="151" spans="24:24" ht="18" customHeight="1">
      <c r="X151" s="58" ph="1"/>
    </row>
    <row r="152" spans="24:24" ht="18" customHeight="1">
      <c r="X152" s="58" ph="1"/>
    </row>
    <row r="153" spans="24:24" ht="18" customHeight="1">
      <c r="X153" s="58" ph="1"/>
    </row>
    <row r="154" spans="24:24" ht="18" customHeight="1">
      <c r="X154" s="58" ph="1"/>
    </row>
    <row r="155" spans="24:24" ht="18" customHeight="1">
      <c r="X155" s="58" ph="1"/>
    </row>
    <row r="156" spans="24:24" ht="18" customHeight="1">
      <c r="X156" s="58" ph="1"/>
    </row>
    <row r="157" spans="24:24" ht="18" customHeight="1">
      <c r="X157" s="58" ph="1"/>
    </row>
    <row r="158" spans="24:24" ht="18" customHeight="1">
      <c r="X158" s="58" ph="1"/>
    </row>
    <row r="159" spans="24:24" ht="18" customHeight="1">
      <c r="X159" s="58" ph="1"/>
    </row>
    <row r="160" spans="24:24" ht="18" customHeight="1">
      <c r="X160" s="58" ph="1"/>
    </row>
    <row r="161" spans="24:24" ht="18" customHeight="1">
      <c r="X161" s="58" ph="1"/>
    </row>
    <row r="162" spans="24:24" ht="18" customHeight="1">
      <c r="X162" s="58" ph="1"/>
    </row>
    <row r="163" spans="24:24" ht="18" customHeight="1">
      <c r="X163" s="58" ph="1"/>
    </row>
    <row r="164" spans="24:24" ht="18" customHeight="1">
      <c r="X164" s="58" ph="1"/>
    </row>
    <row r="165" spans="24:24" ht="18" customHeight="1">
      <c r="X165" s="58" ph="1"/>
    </row>
    <row r="166" spans="24:24" ht="18" customHeight="1">
      <c r="X166" s="58" ph="1"/>
    </row>
    <row r="167" spans="24:24" ht="18" customHeight="1">
      <c r="X167" s="58" ph="1"/>
    </row>
    <row r="168" spans="24:24" ht="18" customHeight="1">
      <c r="X168" s="58" ph="1"/>
    </row>
    <row r="169" spans="24:24" ht="18" customHeight="1">
      <c r="X169" s="58" ph="1"/>
    </row>
    <row r="170" spans="24:24" ht="18" customHeight="1">
      <c r="X170" s="58" ph="1"/>
    </row>
    <row r="171" spans="24:24" ht="18" customHeight="1">
      <c r="X171" s="58" ph="1"/>
    </row>
    <row r="172" spans="24:24" ht="18" customHeight="1">
      <c r="X172" s="58" ph="1"/>
    </row>
    <row r="173" spans="24:24" ht="18" customHeight="1">
      <c r="X173" s="58" ph="1"/>
    </row>
    <row r="174" spans="24:24" ht="18" customHeight="1">
      <c r="X174" s="58" ph="1"/>
    </row>
    <row r="175" spans="24:24" ht="18" customHeight="1">
      <c r="X175" s="58" ph="1"/>
    </row>
    <row r="176" spans="24:24" ht="18" customHeight="1">
      <c r="X176" s="58" ph="1"/>
    </row>
    <row r="177" spans="24:24" ht="18" customHeight="1">
      <c r="X177" s="58" ph="1"/>
    </row>
    <row r="178" spans="24:24" ht="18" customHeight="1">
      <c r="X178" s="58" ph="1"/>
    </row>
    <row r="179" spans="24:24" ht="18" customHeight="1">
      <c r="X179" s="58" ph="1"/>
    </row>
    <row r="180" spans="24:24" ht="18" customHeight="1">
      <c r="X180" s="58" ph="1"/>
    </row>
    <row r="181" spans="24:24" ht="18" customHeight="1">
      <c r="X181" s="58" ph="1"/>
    </row>
    <row r="182" spans="24:24" ht="18" customHeight="1">
      <c r="X182" s="58" ph="1"/>
    </row>
    <row r="183" spans="24:24" ht="18" customHeight="1">
      <c r="X183" s="58" ph="1"/>
    </row>
    <row r="184" spans="24:24" ht="18" customHeight="1">
      <c r="X184" s="58" ph="1"/>
    </row>
    <row r="185" spans="24:24" ht="18" customHeight="1">
      <c r="X185" s="58" ph="1"/>
    </row>
    <row r="186" spans="24:24" ht="18" customHeight="1">
      <c r="X186" s="58" ph="1"/>
    </row>
    <row r="187" spans="24:24" ht="18" customHeight="1">
      <c r="X187" s="58" ph="1"/>
    </row>
    <row r="188" spans="24:24" ht="18" customHeight="1">
      <c r="X188" s="58" ph="1"/>
    </row>
    <row r="189" spans="24:24" ht="18" customHeight="1">
      <c r="X189" s="58" ph="1"/>
    </row>
    <row r="190" spans="24:24" ht="18" customHeight="1">
      <c r="X190" s="58" ph="1"/>
    </row>
    <row r="191" spans="24:24" ht="18" customHeight="1">
      <c r="X191" s="58" ph="1"/>
    </row>
    <row r="192" spans="24:24" ht="18" customHeight="1">
      <c r="X192" s="58" ph="1"/>
    </row>
    <row r="193" spans="24:24" ht="18" customHeight="1">
      <c r="X193" s="58" ph="1"/>
    </row>
    <row r="194" spans="24:24" ht="18" customHeight="1">
      <c r="X194" s="58" ph="1"/>
    </row>
    <row r="195" spans="24:24" ht="18" customHeight="1">
      <c r="X195" s="58" ph="1"/>
    </row>
    <row r="196" spans="24:24" ht="18" customHeight="1">
      <c r="X196" s="58" ph="1"/>
    </row>
    <row r="197" spans="24:24" ht="18" customHeight="1">
      <c r="X197" s="58" ph="1"/>
    </row>
    <row r="198" spans="24:24" ht="18" customHeight="1">
      <c r="X198" s="58" ph="1"/>
    </row>
    <row r="199" spans="24:24" ht="18" customHeight="1">
      <c r="X199" s="58" ph="1"/>
    </row>
    <row r="200" spans="24:24" ht="18" customHeight="1">
      <c r="X200" s="58" ph="1"/>
    </row>
    <row r="201" spans="24:24" ht="18" customHeight="1">
      <c r="X201" s="58" ph="1"/>
    </row>
    <row r="202" spans="24:24" ht="25.5">
      <c r="X202" s="58" ph="1"/>
    </row>
    <row r="203" spans="24:24" ht="25.5">
      <c r="X203" s="58" ph="1"/>
    </row>
  </sheetData>
  <sheetProtection algorithmName="SHA-512" hashValue="6euFhn5HnRJIMHkvYQHAXhFdJ21qB23cXIq0o3fRydx/Fv5oiNGYxJd3c0JedKdRUqwzYbGEPMotzRNK3oRaxA==" saltValue="r5GrB8g9intjGk/36cHttQ==" spinCount="100000" sheet="1" formatCells="0" selectLockedCells="1"/>
  <mergeCells count="335">
    <mergeCell ref="A44:H44"/>
    <mergeCell ref="I44:L44"/>
    <mergeCell ref="M44:P44"/>
    <mergeCell ref="BB29:BE29"/>
    <mergeCell ref="I30:L30"/>
    <mergeCell ref="M30:O30"/>
    <mergeCell ref="Q30:T30"/>
    <mergeCell ref="U30:W30"/>
    <mergeCell ref="Y30:AB30"/>
    <mergeCell ref="AC30:AF30"/>
    <mergeCell ref="AG30:AJ30"/>
    <mergeCell ref="AK30:AN30"/>
    <mergeCell ref="AC29:AF29"/>
    <mergeCell ref="AG29:AJ29"/>
    <mergeCell ref="AK29:AN29"/>
    <mergeCell ref="AO29:AR29"/>
    <mergeCell ref="AS29:AW29"/>
    <mergeCell ref="AX29:BA29"/>
    <mergeCell ref="AO30:AR30"/>
    <mergeCell ref="AS30:AW30"/>
    <mergeCell ref="AX30:BA30"/>
    <mergeCell ref="BB30:BE30"/>
    <mergeCell ref="Q29:T29"/>
    <mergeCell ref="U29:X29"/>
    <mergeCell ref="Y29:AB29"/>
    <mergeCell ref="I28:L28"/>
    <mergeCell ref="M28:O28"/>
    <mergeCell ref="Q28:S28"/>
    <mergeCell ref="U28:W28"/>
    <mergeCell ref="Y28:AA28"/>
    <mergeCell ref="AK28:AM28"/>
    <mergeCell ref="AS26:AU26"/>
    <mergeCell ref="BB26:BD26"/>
    <mergeCell ref="Q26:S26"/>
    <mergeCell ref="U26:W26"/>
    <mergeCell ref="Y26:AA26"/>
    <mergeCell ref="AB26:AB28"/>
    <mergeCell ref="AK26:AM26"/>
    <mergeCell ref="AO26:AQ26"/>
    <mergeCell ref="Q27:S27"/>
    <mergeCell ref="U27:W27"/>
    <mergeCell ref="Y27:AA27"/>
    <mergeCell ref="AK27:AM27"/>
    <mergeCell ref="AO27:AQ27"/>
    <mergeCell ref="AS27:AU27"/>
    <mergeCell ref="BB27:BD27"/>
    <mergeCell ref="AS28:AU28"/>
    <mergeCell ref="BB28:BD28"/>
    <mergeCell ref="BB24:BD24"/>
    <mergeCell ref="I25:L25"/>
    <mergeCell ref="Q24:S24"/>
    <mergeCell ref="U24:W24"/>
    <mergeCell ref="Y24:AA24"/>
    <mergeCell ref="AK24:AM24"/>
    <mergeCell ref="AO24:AQ24"/>
    <mergeCell ref="AS24:AU24"/>
    <mergeCell ref="I24:L24"/>
    <mergeCell ref="M24:O24"/>
    <mergeCell ref="AS25:AU25"/>
    <mergeCell ref="BB25:BD25"/>
    <mergeCell ref="M25:O25"/>
    <mergeCell ref="Q25:S25"/>
    <mergeCell ref="U25:W25"/>
    <mergeCell ref="Y25:AA25"/>
    <mergeCell ref="AK25:AM25"/>
    <mergeCell ref="AO25:AQ25"/>
    <mergeCell ref="M19:O19"/>
    <mergeCell ref="Q19:S19"/>
    <mergeCell ref="U19:W19"/>
    <mergeCell ref="Y19:AA19"/>
    <mergeCell ref="BA15:BA28"/>
    <mergeCell ref="BB15:BD15"/>
    <mergeCell ref="Q20:S20"/>
    <mergeCell ref="U20:W20"/>
    <mergeCell ref="Y20:AA20"/>
    <mergeCell ref="AK20:AM20"/>
    <mergeCell ref="AO20:AQ20"/>
    <mergeCell ref="AS20:AU20"/>
    <mergeCell ref="AK22:AM22"/>
    <mergeCell ref="AO22:AQ22"/>
    <mergeCell ref="AS22:AU22"/>
    <mergeCell ref="AW22:AW28"/>
    <mergeCell ref="BB22:BD22"/>
    <mergeCell ref="AK23:AM23"/>
    <mergeCell ref="AO23:AQ23"/>
    <mergeCell ref="AS23:AU23"/>
    <mergeCell ref="BB23:BD23"/>
    <mergeCell ref="M23:O23"/>
    <mergeCell ref="Q23:S23"/>
    <mergeCell ref="U23:W23"/>
    <mergeCell ref="Q16:S16"/>
    <mergeCell ref="U16:W16"/>
    <mergeCell ref="Y16:AA16"/>
    <mergeCell ref="AB16:AB21"/>
    <mergeCell ref="Q17:S17"/>
    <mergeCell ref="U17:W17"/>
    <mergeCell ref="Y17:AA17"/>
    <mergeCell ref="AK17:AM17"/>
    <mergeCell ref="AO17:AQ17"/>
    <mergeCell ref="Q18:S18"/>
    <mergeCell ref="U18:W18"/>
    <mergeCell ref="Y18:AA18"/>
    <mergeCell ref="AK18:AM18"/>
    <mergeCell ref="AO18:AQ18"/>
    <mergeCell ref="Y21:AA21"/>
    <mergeCell ref="AK21:AM21"/>
    <mergeCell ref="AO21:AQ21"/>
    <mergeCell ref="Q21:S21"/>
    <mergeCell ref="U21:W21"/>
    <mergeCell ref="AS14:AU14"/>
    <mergeCell ref="BB14:BD14"/>
    <mergeCell ref="I15:L15"/>
    <mergeCell ref="M15:O15"/>
    <mergeCell ref="I14:K14"/>
    <mergeCell ref="M14:O14"/>
    <mergeCell ref="Q14:S14"/>
    <mergeCell ref="U14:W14"/>
    <mergeCell ref="Y14:AA14"/>
    <mergeCell ref="AG15:AI21"/>
    <mergeCell ref="AJ15:AJ21"/>
    <mergeCell ref="AK15:AM15"/>
    <mergeCell ref="AN15:AN28"/>
    <mergeCell ref="AO15:AQ15"/>
    <mergeCell ref="AR15:AR28"/>
    <mergeCell ref="AK16:AM16"/>
    <mergeCell ref="AO16:AQ16"/>
    <mergeCell ref="AK19:AM19"/>
    <mergeCell ref="AS15:AU15"/>
    <mergeCell ref="AW15:AW21"/>
    <mergeCell ref="AX15:AZ28"/>
    <mergeCell ref="Q15:S15"/>
    <mergeCell ref="T15:T21"/>
    <mergeCell ref="U15:W15"/>
    <mergeCell ref="BE10:BE14"/>
    <mergeCell ref="I11:K11"/>
    <mergeCell ref="M11:O11"/>
    <mergeCell ref="Q11:S11"/>
    <mergeCell ref="U11:W11"/>
    <mergeCell ref="Y11:AA11"/>
    <mergeCell ref="AR10:AR14"/>
    <mergeCell ref="AS10:AU10"/>
    <mergeCell ref="AW10:AW14"/>
    <mergeCell ref="AX10:AZ14"/>
    <mergeCell ref="BA10:BA14"/>
    <mergeCell ref="BB10:BD10"/>
    <mergeCell ref="AS11:AU11"/>
    <mergeCell ref="BB11:BD11"/>
    <mergeCell ref="U13:W13"/>
    <mergeCell ref="Y13:AA13"/>
    <mergeCell ref="AK13:AM13"/>
    <mergeCell ref="AO13:AQ13"/>
    <mergeCell ref="AS13:AU13"/>
    <mergeCell ref="BB13:BD13"/>
    <mergeCell ref="I13:K13"/>
    <mergeCell ref="M13:O13"/>
    <mergeCell ref="AK14:AM14"/>
    <mergeCell ref="AO14:AQ14"/>
    <mergeCell ref="U12:W12"/>
    <mergeCell ref="Y12:AA12"/>
    <mergeCell ref="Q13:S13"/>
    <mergeCell ref="AK11:AM11"/>
    <mergeCell ref="AO11:AQ11"/>
    <mergeCell ref="AK12:AM12"/>
    <mergeCell ref="AO12:AQ12"/>
    <mergeCell ref="I12:K12"/>
    <mergeCell ref="M12:O12"/>
    <mergeCell ref="U9:X9"/>
    <mergeCell ref="Y9:AB9"/>
    <mergeCell ref="AC9:AF9"/>
    <mergeCell ref="I7:P7"/>
    <mergeCell ref="Q7:T7"/>
    <mergeCell ref="U7:BE7"/>
    <mergeCell ref="I8:L9"/>
    <mergeCell ref="M8:P9"/>
    <mergeCell ref="Q8:T9"/>
    <mergeCell ref="U8:X8"/>
    <mergeCell ref="Y8:AB8"/>
    <mergeCell ref="AC8:AF8"/>
    <mergeCell ref="AK9:AN9"/>
    <mergeCell ref="AS9:AW9"/>
    <mergeCell ref="AG8:AJ8"/>
    <mergeCell ref="AK8:AN8"/>
    <mergeCell ref="AO8:AR9"/>
    <mergeCell ref="AS8:AW8"/>
    <mergeCell ref="AX8:BA8"/>
    <mergeCell ref="BB8:BE8"/>
    <mergeCell ref="AX9:BA9"/>
    <mergeCell ref="BB9:BE9"/>
    <mergeCell ref="AG9:AJ9"/>
    <mergeCell ref="BE15:BE28"/>
    <mergeCell ref="AS16:AU16"/>
    <mergeCell ref="BB16:BD16"/>
    <mergeCell ref="BB17:BD17"/>
    <mergeCell ref="BB18:BD18"/>
    <mergeCell ref="AJ22:AJ28"/>
    <mergeCell ref="U22:W22"/>
    <mergeCell ref="Y22:AA22"/>
    <mergeCell ref="AB22:AB25"/>
    <mergeCell ref="AC22:AE28"/>
    <mergeCell ref="AF22:AF28"/>
    <mergeCell ref="AG22:AI28"/>
    <mergeCell ref="Y23:AA23"/>
    <mergeCell ref="AO19:AQ19"/>
    <mergeCell ref="AS19:AU19"/>
    <mergeCell ref="BB19:BD19"/>
    <mergeCell ref="BB20:BD20"/>
    <mergeCell ref="Y15:AA15"/>
    <mergeCell ref="AC15:AE21"/>
    <mergeCell ref="AF15:AF21"/>
    <mergeCell ref="AS17:AU17"/>
    <mergeCell ref="AS21:AU21"/>
    <mergeCell ref="BB21:BD21"/>
    <mergeCell ref="AO28:AQ28"/>
    <mergeCell ref="I16:L16"/>
    <mergeCell ref="M16:O16"/>
    <mergeCell ref="I17:L17"/>
    <mergeCell ref="M17:O17"/>
    <mergeCell ref="AS18:AU18"/>
    <mergeCell ref="I18:L18"/>
    <mergeCell ref="M18:O18"/>
    <mergeCell ref="AS12:AU12"/>
    <mergeCell ref="BB12:BD12"/>
    <mergeCell ref="AF10:AF14"/>
    <mergeCell ref="AG10:AI14"/>
    <mergeCell ref="AJ10:AJ14"/>
    <mergeCell ref="AK10:AM10"/>
    <mergeCell ref="AN10:AN14"/>
    <mergeCell ref="AO10:AQ10"/>
    <mergeCell ref="I10:K10"/>
    <mergeCell ref="M10:O10"/>
    <mergeCell ref="Q10:S10"/>
    <mergeCell ref="T10:T14"/>
    <mergeCell ref="U10:W10"/>
    <mergeCell ref="Y10:AA10"/>
    <mergeCell ref="AB10:AB14"/>
    <mergeCell ref="AC10:AE14"/>
    <mergeCell ref="Q12:S12"/>
    <mergeCell ref="I23:L23"/>
    <mergeCell ref="I22:L22"/>
    <mergeCell ref="M22:O22"/>
    <mergeCell ref="Q22:S22"/>
    <mergeCell ref="A21:B21"/>
    <mergeCell ref="C21:D21"/>
    <mergeCell ref="E21:F21"/>
    <mergeCell ref="G21:H21"/>
    <mergeCell ref="A20:B20"/>
    <mergeCell ref="C20:D20"/>
    <mergeCell ref="E20:F20"/>
    <mergeCell ref="G20:H20"/>
    <mergeCell ref="A23:B23"/>
    <mergeCell ref="C23:D23"/>
    <mergeCell ref="E23:F23"/>
    <mergeCell ref="G23:H23"/>
    <mergeCell ref="A22:B22"/>
    <mergeCell ref="C22:D22"/>
    <mergeCell ref="E22:F22"/>
    <mergeCell ref="G22:H22"/>
    <mergeCell ref="I20:L20"/>
    <mergeCell ref="M20:O20"/>
    <mergeCell ref="I21:L21"/>
    <mergeCell ref="M21:O21"/>
    <mergeCell ref="A15:B15"/>
    <mergeCell ref="C15:D15"/>
    <mergeCell ref="E15:F15"/>
    <mergeCell ref="A14:B14"/>
    <mergeCell ref="C14:D14"/>
    <mergeCell ref="E14:F14"/>
    <mergeCell ref="G14:H14"/>
    <mergeCell ref="A11:B11"/>
    <mergeCell ref="C11:D11"/>
    <mergeCell ref="E11:F11"/>
    <mergeCell ref="G11:H11"/>
    <mergeCell ref="A12:B12"/>
    <mergeCell ref="C12:D12"/>
    <mergeCell ref="E12:F12"/>
    <mergeCell ref="G12:H12"/>
    <mergeCell ref="A13:B13"/>
    <mergeCell ref="C13:D13"/>
    <mergeCell ref="E13:F13"/>
    <mergeCell ref="G13:H13"/>
    <mergeCell ref="A10:B10"/>
    <mergeCell ref="C10:D10"/>
    <mergeCell ref="E10:F10"/>
    <mergeCell ref="G10:H10"/>
    <mergeCell ref="A7:H9"/>
    <mergeCell ref="A26:B26"/>
    <mergeCell ref="T22:T28"/>
    <mergeCell ref="I26:L26"/>
    <mergeCell ref="M26:O26"/>
    <mergeCell ref="C25:D25"/>
    <mergeCell ref="E25:F25"/>
    <mergeCell ref="G25:H25"/>
    <mergeCell ref="A19:B19"/>
    <mergeCell ref="C19:D19"/>
    <mergeCell ref="E19:F19"/>
    <mergeCell ref="G19:H19"/>
    <mergeCell ref="I19:L19"/>
    <mergeCell ref="A17:B17"/>
    <mergeCell ref="C17:D17"/>
    <mergeCell ref="E17:F17"/>
    <mergeCell ref="G17:H17"/>
    <mergeCell ref="A18:B18"/>
    <mergeCell ref="C18:D18"/>
    <mergeCell ref="E18:F18"/>
    <mergeCell ref="G18:H18"/>
    <mergeCell ref="A16:B16"/>
    <mergeCell ref="C16:D16"/>
    <mergeCell ref="E16:F16"/>
    <mergeCell ref="G16:H16"/>
    <mergeCell ref="C26:D26"/>
    <mergeCell ref="E26:F26"/>
    <mergeCell ref="G26:H26"/>
    <mergeCell ref="A25:B25"/>
    <mergeCell ref="A24:B24"/>
    <mergeCell ref="C24:D24"/>
    <mergeCell ref="E24:F24"/>
    <mergeCell ref="G24:H24"/>
    <mergeCell ref="M42:P42"/>
    <mergeCell ref="A42:H42"/>
    <mergeCell ref="A43:H43"/>
    <mergeCell ref="I43:L43"/>
    <mergeCell ref="M43:P43"/>
    <mergeCell ref="I42:L42"/>
    <mergeCell ref="A28:B28"/>
    <mergeCell ref="C28:H28"/>
    <mergeCell ref="A27:B27"/>
    <mergeCell ref="C27:D27"/>
    <mergeCell ref="E27:F27"/>
    <mergeCell ref="G27:H27"/>
    <mergeCell ref="I27:L27"/>
    <mergeCell ref="M27:O27"/>
    <mergeCell ref="A30:H30"/>
    <mergeCell ref="A29:H29"/>
    <mergeCell ref="I29:L29"/>
    <mergeCell ref="M29:O29"/>
  </mergeCells>
  <phoneticPr fontId="1"/>
  <pageMargins left="0.7" right="0.7" top="0.75" bottom="0.75" header="0.3" footer="0.3"/>
  <pageSetup paperSize="9" scale="59"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EE486-05F7-42E9-915A-7F2458E7D50D}">
  <sheetPr codeName="Sheet2"/>
  <dimension ref="A1:BH35"/>
  <sheetViews>
    <sheetView showGridLines="0" showRowColHeaders="0" zoomScale="80" zoomScaleNormal="80" workbookViewId="0">
      <selection activeCell="Q29" sqref="Q29:T29"/>
    </sheetView>
  </sheetViews>
  <sheetFormatPr defaultColWidth="8.875" defaultRowHeight="18.75"/>
  <cols>
    <col min="1" max="1" width="3.125" style="2" customWidth="1"/>
    <col min="2" max="2" width="4.125" style="2" customWidth="1"/>
    <col min="3" max="5" width="3.125" style="2" customWidth="1"/>
    <col min="6" max="6" width="4.125" style="2" customWidth="1"/>
    <col min="7" max="8" width="3.125" style="2" customWidth="1"/>
    <col min="9" max="9" width="3.125" style="121" customWidth="1"/>
    <col min="10" max="48" width="3.125" style="2" customWidth="1"/>
    <col min="49" max="50" width="8.875" style="2" hidden="1" customWidth="1"/>
    <col min="51" max="51" width="6.875" style="2" customWidth="1"/>
    <col min="52" max="52" width="2.875" style="2" customWidth="1"/>
    <col min="53" max="57" width="8.875" style="2" customWidth="1"/>
    <col min="58" max="16384" width="8.875" style="2"/>
  </cols>
  <sheetData>
    <row r="1" spans="1:60" s="58" customFormat="1" ht="30" customHeight="1">
      <c r="A1" s="53" t="s">
        <v>35</v>
      </c>
      <c r="B1" s="54"/>
      <c r="C1" s="55"/>
      <c r="D1" s="55"/>
      <c r="E1" s="55"/>
      <c r="F1" s="55"/>
      <c r="G1" s="55"/>
      <c r="H1" s="55"/>
      <c r="I1" s="55"/>
      <c r="J1" s="55"/>
      <c r="K1" s="55"/>
      <c r="L1" s="55"/>
      <c r="M1" s="54"/>
      <c r="N1" s="54"/>
      <c r="O1" s="54"/>
      <c r="P1" s="54"/>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6"/>
      <c r="AR1" s="56"/>
      <c r="AS1" s="56"/>
      <c r="AT1" s="56"/>
      <c r="AU1" s="56"/>
      <c r="AV1" s="57" t="s">
        <v>36</v>
      </c>
      <c r="AZ1" s="59"/>
      <c r="BA1" s="59"/>
      <c r="BB1" s="59"/>
    </row>
    <row r="2" spans="1:60" ht="22.7" customHeight="1">
      <c r="A2" s="490" t="s">
        <v>97</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c r="AK2" s="490"/>
      <c r="AL2" s="490"/>
      <c r="AM2" s="490"/>
      <c r="AN2" s="490"/>
      <c r="AO2" s="490"/>
      <c r="AP2" s="490"/>
      <c r="AQ2" s="490"/>
      <c r="AR2" s="490"/>
      <c r="AS2" s="490"/>
      <c r="AT2" s="490"/>
      <c r="AU2" s="490"/>
      <c r="AV2" s="490"/>
    </row>
    <row r="3" spans="1:60">
      <c r="A3" s="330" t="s">
        <v>41</v>
      </c>
      <c r="B3" s="331"/>
      <c r="C3" s="331"/>
      <c r="D3" s="331"/>
      <c r="E3" s="331"/>
      <c r="F3" s="331"/>
      <c r="G3" s="331"/>
      <c r="H3" s="332"/>
      <c r="I3" s="534" t="s">
        <v>42</v>
      </c>
      <c r="J3" s="535"/>
      <c r="K3" s="535"/>
      <c r="L3" s="535"/>
      <c r="M3" s="535"/>
      <c r="N3" s="535"/>
      <c r="O3" s="535"/>
      <c r="P3" s="536"/>
      <c r="Q3" s="446" t="s">
        <v>43</v>
      </c>
      <c r="R3" s="447"/>
      <c r="S3" s="447"/>
      <c r="T3" s="447"/>
      <c r="U3" s="447"/>
      <c r="V3" s="447"/>
      <c r="W3" s="447"/>
      <c r="X3" s="447"/>
      <c r="Y3" s="447"/>
      <c r="Z3" s="447"/>
      <c r="AA3" s="447"/>
      <c r="AB3" s="447"/>
      <c r="AC3" s="447"/>
      <c r="AD3" s="447"/>
      <c r="AE3" s="447"/>
      <c r="AF3" s="447"/>
      <c r="AG3" s="447"/>
      <c r="AH3" s="447"/>
      <c r="AI3" s="447"/>
      <c r="AJ3" s="447"/>
      <c r="AK3" s="447"/>
      <c r="AL3" s="447"/>
      <c r="AM3" s="447"/>
      <c r="AN3" s="447"/>
      <c r="AO3" s="447"/>
      <c r="AP3" s="447"/>
      <c r="AQ3" s="447"/>
      <c r="AR3" s="447"/>
      <c r="AS3" s="447"/>
      <c r="AT3" s="447"/>
      <c r="AU3" s="447"/>
      <c r="AV3" s="447"/>
      <c r="AW3" s="447"/>
      <c r="AX3" s="447"/>
      <c r="AY3" s="447"/>
      <c r="AZ3" s="447"/>
    </row>
    <row r="4" spans="1:60" ht="30.95" customHeight="1">
      <c r="A4" s="333"/>
      <c r="B4" s="334"/>
      <c r="C4" s="334"/>
      <c r="D4" s="334"/>
      <c r="E4" s="334"/>
      <c r="F4" s="334"/>
      <c r="G4" s="334"/>
      <c r="H4" s="335"/>
      <c r="I4" s="537" t="s">
        <v>44</v>
      </c>
      <c r="J4" s="538"/>
      <c r="K4" s="538"/>
      <c r="L4" s="539"/>
      <c r="M4" s="543" t="s">
        <v>45</v>
      </c>
      <c r="N4" s="544"/>
      <c r="O4" s="544"/>
      <c r="P4" s="545"/>
      <c r="Q4" s="549" t="s">
        <v>46</v>
      </c>
      <c r="R4" s="550"/>
      <c r="S4" s="550"/>
      <c r="T4" s="551"/>
      <c r="U4" s="552" t="s">
        <v>47</v>
      </c>
      <c r="V4" s="550"/>
      <c r="W4" s="550"/>
      <c r="X4" s="551"/>
      <c r="Y4" s="552" t="s">
        <v>48</v>
      </c>
      <c r="Z4" s="550"/>
      <c r="AA4" s="550"/>
      <c r="AB4" s="551"/>
      <c r="AC4" s="448" t="s">
        <v>49</v>
      </c>
      <c r="AD4" s="449"/>
      <c r="AE4" s="449"/>
      <c r="AF4" s="553"/>
      <c r="AG4" s="552" t="s">
        <v>50</v>
      </c>
      <c r="AH4" s="550"/>
      <c r="AI4" s="550"/>
      <c r="AJ4" s="551"/>
      <c r="AK4" s="448" t="s">
        <v>51</v>
      </c>
      <c r="AL4" s="449"/>
      <c r="AM4" s="449"/>
      <c r="AN4" s="553"/>
      <c r="AO4" s="555" t="s">
        <v>52</v>
      </c>
      <c r="AP4" s="556"/>
      <c r="AQ4" s="556"/>
      <c r="AR4" s="557"/>
      <c r="AS4" s="448" t="s">
        <v>53</v>
      </c>
      <c r="AT4" s="449"/>
      <c r="AU4" s="449"/>
      <c r="AV4" s="450"/>
      <c r="AW4" s="448" t="s">
        <v>53</v>
      </c>
      <c r="AX4" s="449"/>
      <c r="AY4" s="449"/>
      <c r="AZ4" s="450"/>
    </row>
    <row r="5" spans="1:60" ht="19.5" thickBot="1">
      <c r="A5" s="336"/>
      <c r="B5" s="337"/>
      <c r="C5" s="337"/>
      <c r="D5" s="337"/>
      <c r="E5" s="337"/>
      <c r="F5" s="337"/>
      <c r="G5" s="337"/>
      <c r="H5" s="338"/>
      <c r="I5" s="540"/>
      <c r="J5" s="541"/>
      <c r="K5" s="541"/>
      <c r="L5" s="542"/>
      <c r="M5" s="546"/>
      <c r="N5" s="547"/>
      <c r="O5" s="547"/>
      <c r="P5" s="548"/>
      <c r="Q5" s="558" t="s">
        <v>54</v>
      </c>
      <c r="R5" s="559"/>
      <c r="S5" s="559"/>
      <c r="T5" s="560"/>
      <c r="U5" s="561" t="s">
        <v>55</v>
      </c>
      <c r="V5" s="559"/>
      <c r="W5" s="559"/>
      <c r="X5" s="560"/>
      <c r="Y5" s="561" t="s">
        <v>54</v>
      </c>
      <c r="Z5" s="559"/>
      <c r="AA5" s="559"/>
      <c r="AB5" s="560"/>
      <c r="AC5" s="451" t="s">
        <v>56</v>
      </c>
      <c r="AD5" s="452"/>
      <c r="AE5" s="452"/>
      <c r="AF5" s="554"/>
      <c r="AG5" s="561" t="s">
        <v>57</v>
      </c>
      <c r="AH5" s="559"/>
      <c r="AI5" s="559"/>
      <c r="AJ5" s="560"/>
      <c r="AK5" s="451"/>
      <c r="AL5" s="452"/>
      <c r="AM5" s="452"/>
      <c r="AN5" s="554"/>
      <c r="AO5" s="529" t="s">
        <v>58</v>
      </c>
      <c r="AP5" s="530"/>
      <c r="AQ5" s="530"/>
      <c r="AR5" s="531"/>
      <c r="AS5" s="451" t="s">
        <v>59</v>
      </c>
      <c r="AT5" s="452"/>
      <c r="AU5" s="452"/>
      <c r="AV5" s="453"/>
      <c r="AW5" s="451" t="s">
        <v>59</v>
      </c>
      <c r="AX5" s="452"/>
      <c r="AY5" s="452"/>
      <c r="AZ5" s="453"/>
    </row>
    <row r="6" spans="1:60" ht="19.5" thickTop="1">
      <c r="A6" s="326">
        <v>0</v>
      </c>
      <c r="B6" s="327"/>
      <c r="C6" s="328"/>
      <c r="D6" s="328"/>
      <c r="E6" s="327">
        <v>100</v>
      </c>
      <c r="F6" s="327"/>
      <c r="G6" s="328" t="s">
        <v>60</v>
      </c>
      <c r="H6" s="329"/>
      <c r="I6" s="353">
        <v>24000</v>
      </c>
      <c r="J6" s="354"/>
      <c r="K6" s="354"/>
      <c r="L6" s="173" t="s">
        <v>61</v>
      </c>
      <c r="M6" s="355">
        <v>33000</v>
      </c>
      <c r="N6" s="354"/>
      <c r="O6" s="354"/>
      <c r="P6" s="69" t="s">
        <v>61</v>
      </c>
      <c r="Q6" s="359">
        <v>38000</v>
      </c>
      <c r="R6" s="357"/>
      <c r="S6" s="357"/>
      <c r="T6" s="70" t="s">
        <v>61</v>
      </c>
      <c r="U6" s="343">
        <v>40000</v>
      </c>
      <c r="V6" s="342"/>
      <c r="W6" s="342"/>
      <c r="X6" s="523" t="s">
        <v>61</v>
      </c>
      <c r="Y6" s="347">
        <v>48000</v>
      </c>
      <c r="Z6" s="348"/>
      <c r="AA6" s="348"/>
      <c r="AB6" s="523" t="s">
        <v>61</v>
      </c>
      <c r="AC6" s="454">
        <v>48000</v>
      </c>
      <c r="AD6" s="455"/>
      <c r="AE6" s="455"/>
      <c r="AF6" s="524" t="s">
        <v>61</v>
      </c>
      <c r="AG6" s="525">
        <v>10000</v>
      </c>
      <c r="AH6" s="526"/>
      <c r="AI6" s="526"/>
      <c r="AJ6" s="523" t="s">
        <v>61</v>
      </c>
      <c r="AK6" s="454">
        <v>12000</v>
      </c>
      <c r="AL6" s="455"/>
      <c r="AM6" s="455"/>
      <c r="AN6" s="524" t="s">
        <v>61</v>
      </c>
      <c r="AO6" s="454">
        <v>48000</v>
      </c>
      <c r="AP6" s="455"/>
      <c r="AQ6" s="455"/>
      <c r="AR6" s="524" t="s">
        <v>61</v>
      </c>
      <c r="AS6" s="454">
        <v>10000</v>
      </c>
      <c r="AT6" s="455"/>
      <c r="AU6" s="455"/>
      <c r="AV6" s="460" t="s">
        <v>61</v>
      </c>
      <c r="AW6" s="454">
        <v>10000</v>
      </c>
      <c r="AX6" s="455"/>
      <c r="AY6" s="455"/>
      <c r="AZ6" s="460" t="s">
        <v>61</v>
      </c>
    </row>
    <row r="7" spans="1:60">
      <c r="A7" s="308">
        <v>100.001</v>
      </c>
      <c r="B7" s="309"/>
      <c r="C7" s="310" t="s">
        <v>62</v>
      </c>
      <c r="D7" s="310"/>
      <c r="E7" s="309">
        <v>200</v>
      </c>
      <c r="F7" s="309"/>
      <c r="G7" s="310" t="s">
        <v>60</v>
      </c>
      <c r="H7" s="312"/>
      <c r="I7" s="413">
        <v>33000</v>
      </c>
      <c r="J7" s="317"/>
      <c r="K7" s="317"/>
      <c r="L7" s="173" t="s">
        <v>61</v>
      </c>
      <c r="M7" s="316">
        <v>46000</v>
      </c>
      <c r="N7" s="317"/>
      <c r="O7" s="317"/>
      <c r="P7" s="77" t="s">
        <v>61</v>
      </c>
      <c r="Q7" s="343">
        <v>38000</v>
      </c>
      <c r="R7" s="342"/>
      <c r="S7" s="342"/>
      <c r="T7" s="78" t="s">
        <v>61</v>
      </c>
      <c r="U7" s="343">
        <v>40000</v>
      </c>
      <c r="V7" s="342"/>
      <c r="W7" s="342"/>
      <c r="X7" s="510"/>
      <c r="Y7" s="349"/>
      <c r="Z7" s="350"/>
      <c r="AA7" s="350"/>
      <c r="AB7" s="510"/>
      <c r="AC7" s="456"/>
      <c r="AD7" s="457"/>
      <c r="AE7" s="457"/>
      <c r="AF7" s="513"/>
      <c r="AG7" s="518"/>
      <c r="AH7" s="519"/>
      <c r="AI7" s="519"/>
      <c r="AJ7" s="510"/>
      <c r="AK7" s="456"/>
      <c r="AL7" s="457"/>
      <c r="AM7" s="457"/>
      <c r="AN7" s="513"/>
      <c r="AO7" s="456"/>
      <c r="AP7" s="457"/>
      <c r="AQ7" s="457"/>
      <c r="AR7" s="513"/>
      <c r="AS7" s="456"/>
      <c r="AT7" s="457"/>
      <c r="AU7" s="457"/>
      <c r="AV7" s="461"/>
      <c r="AW7" s="456"/>
      <c r="AX7" s="457"/>
      <c r="AY7" s="457"/>
      <c r="AZ7" s="461"/>
    </row>
    <row r="8" spans="1:60">
      <c r="A8" s="308">
        <v>200.001</v>
      </c>
      <c r="B8" s="309"/>
      <c r="C8" s="310" t="s">
        <v>62</v>
      </c>
      <c r="D8" s="310"/>
      <c r="E8" s="309">
        <v>300</v>
      </c>
      <c r="F8" s="309"/>
      <c r="G8" s="310" t="s">
        <v>60</v>
      </c>
      <c r="H8" s="312"/>
      <c r="I8" s="413">
        <v>45000</v>
      </c>
      <c r="J8" s="317"/>
      <c r="K8" s="317"/>
      <c r="L8" s="173" t="s">
        <v>61</v>
      </c>
      <c r="M8" s="316">
        <v>60000</v>
      </c>
      <c r="N8" s="317"/>
      <c r="O8" s="317"/>
      <c r="P8" s="77" t="s">
        <v>61</v>
      </c>
      <c r="Q8" s="343">
        <v>43000</v>
      </c>
      <c r="R8" s="342"/>
      <c r="S8" s="342"/>
      <c r="T8" s="78" t="s">
        <v>61</v>
      </c>
      <c r="U8" s="343">
        <v>40000</v>
      </c>
      <c r="V8" s="342"/>
      <c r="W8" s="342"/>
      <c r="X8" s="510"/>
      <c r="Y8" s="349"/>
      <c r="Z8" s="350"/>
      <c r="AA8" s="350"/>
      <c r="AB8" s="510"/>
      <c r="AC8" s="456"/>
      <c r="AD8" s="457"/>
      <c r="AE8" s="457"/>
      <c r="AF8" s="513"/>
      <c r="AG8" s="518"/>
      <c r="AH8" s="519"/>
      <c r="AI8" s="519"/>
      <c r="AJ8" s="510"/>
      <c r="AK8" s="456"/>
      <c r="AL8" s="457"/>
      <c r="AM8" s="457"/>
      <c r="AN8" s="513"/>
      <c r="AO8" s="456"/>
      <c r="AP8" s="457"/>
      <c r="AQ8" s="457"/>
      <c r="AR8" s="513"/>
      <c r="AS8" s="456"/>
      <c r="AT8" s="457"/>
      <c r="AU8" s="457"/>
      <c r="AV8" s="461"/>
      <c r="AW8" s="456"/>
      <c r="AX8" s="457"/>
      <c r="AY8" s="457"/>
      <c r="AZ8" s="461"/>
    </row>
    <row r="9" spans="1:60">
      <c r="A9" s="308">
        <v>300.00099999999998</v>
      </c>
      <c r="B9" s="309"/>
      <c r="C9" s="310" t="s">
        <v>62</v>
      </c>
      <c r="D9" s="310"/>
      <c r="E9" s="309">
        <v>500</v>
      </c>
      <c r="F9" s="309"/>
      <c r="G9" s="310" t="s">
        <v>60</v>
      </c>
      <c r="H9" s="312"/>
      <c r="I9" s="413">
        <v>56000</v>
      </c>
      <c r="J9" s="317"/>
      <c r="K9" s="317"/>
      <c r="L9" s="173" t="s">
        <v>61</v>
      </c>
      <c r="M9" s="316">
        <v>75000</v>
      </c>
      <c r="N9" s="317"/>
      <c r="O9" s="317"/>
      <c r="P9" s="77" t="s">
        <v>61</v>
      </c>
      <c r="Q9" s="343">
        <v>55000</v>
      </c>
      <c r="R9" s="342"/>
      <c r="S9" s="342"/>
      <c r="T9" s="78" t="s">
        <v>61</v>
      </c>
      <c r="U9" s="343">
        <v>40000</v>
      </c>
      <c r="V9" s="342"/>
      <c r="W9" s="342"/>
      <c r="X9" s="510"/>
      <c r="Y9" s="349"/>
      <c r="Z9" s="350"/>
      <c r="AA9" s="350"/>
      <c r="AB9" s="510"/>
      <c r="AC9" s="456"/>
      <c r="AD9" s="457"/>
      <c r="AE9" s="457"/>
      <c r="AF9" s="513"/>
      <c r="AG9" s="518"/>
      <c r="AH9" s="519"/>
      <c r="AI9" s="519"/>
      <c r="AJ9" s="510"/>
      <c r="AK9" s="456"/>
      <c r="AL9" s="457"/>
      <c r="AM9" s="457"/>
      <c r="AN9" s="513"/>
      <c r="AO9" s="456"/>
      <c r="AP9" s="457"/>
      <c r="AQ9" s="457"/>
      <c r="AR9" s="513"/>
      <c r="AS9" s="456"/>
      <c r="AT9" s="457"/>
      <c r="AU9" s="457"/>
      <c r="AV9" s="461"/>
      <c r="AW9" s="456"/>
      <c r="AX9" s="457"/>
      <c r="AY9" s="457"/>
      <c r="AZ9" s="461"/>
    </row>
    <row r="10" spans="1:60">
      <c r="A10" s="308">
        <v>500.00099999999998</v>
      </c>
      <c r="B10" s="309"/>
      <c r="C10" s="310" t="s">
        <v>62</v>
      </c>
      <c r="D10" s="310"/>
      <c r="E10" s="309">
        <v>1000</v>
      </c>
      <c r="F10" s="309"/>
      <c r="G10" s="310" t="s">
        <v>60</v>
      </c>
      <c r="H10" s="312"/>
      <c r="I10" s="413">
        <v>77000</v>
      </c>
      <c r="J10" s="317"/>
      <c r="K10" s="317"/>
      <c r="L10" s="178" t="s">
        <v>61</v>
      </c>
      <c r="M10" s="316">
        <v>100000</v>
      </c>
      <c r="N10" s="317"/>
      <c r="O10" s="317"/>
      <c r="P10" s="77" t="s">
        <v>61</v>
      </c>
      <c r="Q10" s="343">
        <v>70000</v>
      </c>
      <c r="R10" s="342"/>
      <c r="S10" s="342"/>
      <c r="T10" s="78" t="s">
        <v>61</v>
      </c>
      <c r="U10" s="343">
        <v>40000</v>
      </c>
      <c r="V10" s="342"/>
      <c r="W10" s="342"/>
      <c r="X10" s="515"/>
      <c r="Y10" s="351"/>
      <c r="Z10" s="352"/>
      <c r="AA10" s="352"/>
      <c r="AB10" s="515"/>
      <c r="AC10" s="458"/>
      <c r="AD10" s="459"/>
      <c r="AE10" s="459"/>
      <c r="AF10" s="522"/>
      <c r="AG10" s="527"/>
      <c r="AH10" s="528"/>
      <c r="AI10" s="528"/>
      <c r="AJ10" s="515"/>
      <c r="AK10" s="458"/>
      <c r="AL10" s="459"/>
      <c r="AM10" s="459"/>
      <c r="AN10" s="522"/>
      <c r="AO10" s="458"/>
      <c r="AP10" s="459"/>
      <c r="AQ10" s="459"/>
      <c r="AR10" s="522"/>
      <c r="AS10" s="458"/>
      <c r="AT10" s="459"/>
      <c r="AU10" s="459"/>
      <c r="AV10" s="462"/>
      <c r="AW10" s="458"/>
      <c r="AX10" s="459"/>
      <c r="AY10" s="459"/>
      <c r="AZ10" s="462"/>
    </row>
    <row r="11" spans="1:60">
      <c r="A11" s="308">
        <v>1000.001</v>
      </c>
      <c r="B11" s="309"/>
      <c r="C11" s="310" t="s">
        <v>62</v>
      </c>
      <c r="D11" s="310"/>
      <c r="E11" s="309">
        <v>2000</v>
      </c>
      <c r="F11" s="309"/>
      <c r="G11" s="310" t="s">
        <v>60</v>
      </c>
      <c r="H11" s="312"/>
      <c r="I11" s="313" t="s">
        <v>84</v>
      </c>
      <c r="J11" s="314"/>
      <c r="K11" s="314"/>
      <c r="L11" s="315"/>
      <c r="M11" s="316">
        <v>150000</v>
      </c>
      <c r="N11" s="317"/>
      <c r="O11" s="317"/>
      <c r="P11" s="77" t="s">
        <v>61</v>
      </c>
      <c r="Q11" s="423">
        <v>110000</v>
      </c>
      <c r="R11" s="365"/>
      <c r="S11" s="365"/>
      <c r="T11" s="78" t="s">
        <v>61</v>
      </c>
      <c r="U11" s="368">
        <v>55000</v>
      </c>
      <c r="V11" s="369"/>
      <c r="W11" s="369"/>
      <c r="X11" s="123" t="s">
        <v>61</v>
      </c>
      <c r="Y11" s="364">
        <v>84000</v>
      </c>
      <c r="Z11" s="365"/>
      <c r="AA11" s="365"/>
      <c r="AB11" s="509" t="s">
        <v>61</v>
      </c>
      <c r="AC11" s="463">
        <v>84000</v>
      </c>
      <c r="AD11" s="464"/>
      <c r="AE11" s="464"/>
      <c r="AF11" s="512" t="s">
        <v>61</v>
      </c>
      <c r="AG11" s="516">
        <v>20000</v>
      </c>
      <c r="AH11" s="517"/>
      <c r="AI11" s="517"/>
      <c r="AJ11" s="509" t="s">
        <v>61</v>
      </c>
      <c r="AK11" s="463">
        <v>24000</v>
      </c>
      <c r="AL11" s="464"/>
      <c r="AM11" s="464"/>
      <c r="AN11" s="512" t="s">
        <v>61</v>
      </c>
      <c r="AO11" s="463">
        <v>84000</v>
      </c>
      <c r="AP11" s="464"/>
      <c r="AQ11" s="464"/>
      <c r="AR11" s="512" t="s">
        <v>61</v>
      </c>
      <c r="AS11" s="463">
        <v>20000</v>
      </c>
      <c r="AT11" s="464"/>
      <c r="AU11" s="464"/>
      <c r="AV11" s="467" t="s">
        <v>61</v>
      </c>
      <c r="AW11" s="463">
        <v>30000</v>
      </c>
      <c r="AX11" s="464"/>
      <c r="AY11" s="464"/>
      <c r="AZ11" s="467" t="s">
        <v>61</v>
      </c>
      <c r="BD11" s="115"/>
      <c r="BE11" s="116"/>
      <c r="BF11" s="116"/>
      <c r="BG11" s="116"/>
      <c r="BH11" s="117"/>
    </row>
    <row r="12" spans="1:60">
      <c r="A12" s="308">
        <v>2000.001</v>
      </c>
      <c r="B12" s="309"/>
      <c r="C12" s="310" t="s">
        <v>62</v>
      </c>
      <c r="D12" s="310"/>
      <c r="E12" s="309">
        <v>3000</v>
      </c>
      <c r="F12" s="309"/>
      <c r="G12" s="310" t="s">
        <v>60</v>
      </c>
      <c r="H12" s="312"/>
      <c r="I12" s="313" t="s">
        <v>84</v>
      </c>
      <c r="J12" s="314"/>
      <c r="K12" s="314"/>
      <c r="L12" s="315"/>
      <c r="M12" s="316">
        <v>190000</v>
      </c>
      <c r="N12" s="317"/>
      <c r="O12" s="317"/>
      <c r="P12" s="77" t="s">
        <v>61</v>
      </c>
      <c r="Q12" s="343">
        <v>150000</v>
      </c>
      <c r="R12" s="342"/>
      <c r="S12" s="342"/>
      <c r="T12" s="78" t="s">
        <v>61</v>
      </c>
      <c r="U12" s="364">
        <v>65000</v>
      </c>
      <c r="V12" s="365"/>
      <c r="W12" s="365"/>
      <c r="X12" s="509" t="s">
        <v>61</v>
      </c>
      <c r="Y12" s="349"/>
      <c r="Z12" s="350"/>
      <c r="AA12" s="350"/>
      <c r="AB12" s="510"/>
      <c r="AC12" s="456"/>
      <c r="AD12" s="457"/>
      <c r="AE12" s="457"/>
      <c r="AF12" s="513"/>
      <c r="AG12" s="518"/>
      <c r="AH12" s="519"/>
      <c r="AI12" s="519"/>
      <c r="AJ12" s="510"/>
      <c r="AK12" s="456"/>
      <c r="AL12" s="457"/>
      <c r="AM12" s="457"/>
      <c r="AN12" s="513"/>
      <c r="AO12" s="456"/>
      <c r="AP12" s="457"/>
      <c r="AQ12" s="457"/>
      <c r="AR12" s="513"/>
      <c r="AS12" s="456"/>
      <c r="AT12" s="457"/>
      <c r="AU12" s="457"/>
      <c r="AV12" s="461"/>
      <c r="AW12" s="456"/>
      <c r="AX12" s="457"/>
      <c r="AY12" s="457"/>
      <c r="AZ12" s="461"/>
      <c r="BD12" s="116"/>
      <c r="BE12" s="116"/>
      <c r="BF12" s="116"/>
      <c r="BG12" s="116"/>
      <c r="BH12" s="117"/>
    </row>
    <row r="13" spans="1:60">
      <c r="A13" s="308">
        <v>3000.0010000000002</v>
      </c>
      <c r="B13" s="309"/>
      <c r="C13" s="310" t="s">
        <v>62</v>
      </c>
      <c r="D13" s="310"/>
      <c r="E13" s="309">
        <v>4000</v>
      </c>
      <c r="F13" s="309"/>
      <c r="G13" s="310" t="s">
        <v>60</v>
      </c>
      <c r="H13" s="312"/>
      <c r="I13" s="313" t="s">
        <v>84</v>
      </c>
      <c r="J13" s="314"/>
      <c r="K13" s="314"/>
      <c r="L13" s="315"/>
      <c r="M13" s="316">
        <v>220000</v>
      </c>
      <c r="N13" s="317"/>
      <c r="O13" s="317"/>
      <c r="P13" s="77" t="s">
        <v>61</v>
      </c>
      <c r="Q13" s="343">
        <v>170000</v>
      </c>
      <c r="R13" s="342"/>
      <c r="S13" s="342"/>
      <c r="T13" s="78" t="s">
        <v>61</v>
      </c>
      <c r="U13" s="364">
        <v>65000</v>
      </c>
      <c r="V13" s="365"/>
      <c r="W13" s="365"/>
      <c r="X13" s="510"/>
      <c r="Y13" s="349"/>
      <c r="Z13" s="350"/>
      <c r="AA13" s="350"/>
      <c r="AB13" s="510"/>
      <c r="AC13" s="456"/>
      <c r="AD13" s="457"/>
      <c r="AE13" s="457"/>
      <c r="AF13" s="513"/>
      <c r="AG13" s="518"/>
      <c r="AH13" s="519"/>
      <c r="AI13" s="519"/>
      <c r="AJ13" s="510"/>
      <c r="AK13" s="456"/>
      <c r="AL13" s="457"/>
      <c r="AM13" s="457"/>
      <c r="AN13" s="513"/>
      <c r="AO13" s="456"/>
      <c r="AP13" s="457"/>
      <c r="AQ13" s="457"/>
      <c r="AR13" s="513"/>
      <c r="AS13" s="456"/>
      <c r="AT13" s="457"/>
      <c r="AU13" s="457"/>
      <c r="AV13" s="461"/>
      <c r="AW13" s="456"/>
      <c r="AX13" s="457"/>
      <c r="AY13" s="457"/>
      <c r="AZ13" s="461"/>
      <c r="BD13" s="116"/>
      <c r="BE13" s="116"/>
      <c r="BF13" s="116"/>
      <c r="BG13" s="116"/>
      <c r="BH13" s="117"/>
    </row>
    <row r="14" spans="1:60">
      <c r="A14" s="308">
        <v>4000.0010000000002</v>
      </c>
      <c r="B14" s="309"/>
      <c r="C14" s="310" t="s">
        <v>62</v>
      </c>
      <c r="D14" s="310"/>
      <c r="E14" s="309">
        <v>5000</v>
      </c>
      <c r="F14" s="309"/>
      <c r="G14" s="310" t="s">
        <v>60</v>
      </c>
      <c r="H14" s="312"/>
      <c r="I14" s="313" t="s">
        <v>84</v>
      </c>
      <c r="J14" s="314"/>
      <c r="K14" s="314"/>
      <c r="L14" s="315"/>
      <c r="M14" s="316">
        <v>250000</v>
      </c>
      <c r="N14" s="317"/>
      <c r="O14" s="317"/>
      <c r="P14" s="77" t="s">
        <v>61</v>
      </c>
      <c r="Q14" s="343">
        <v>190000</v>
      </c>
      <c r="R14" s="342"/>
      <c r="S14" s="342"/>
      <c r="T14" s="78" t="s">
        <v>61</v>
      </c>
      <c r="U14" s="364">
        <v>65000</v>
      </c>
      <c r="V14" s="365"/>
      <c r="W14" s="365"/>
      <c r="X14" s="510"/>
      <c r="Y14" s="349"/>
      <c r="Z14" s="350"/>
      <c r="AA14" s="350"/>
      <c r="AB14" s="510"/>
      <c r="AC14" s="456"/>
      <c r="AD14" s="457"/>
      <c r="AE14" s="457"/>
      <c r="AF14" s="513"/>
      <c r="AG14" s="518"/>
      <c r="AH14" s="519"/>
      <c r="AI14" s="519"/>
      <c r="AJ14" s="510"/>
      <c r="AK14" s="456"/>
      <c r="AL14" s="457"/>
      <c r="AM14" s="457"/>
      <c r="AN14" s="513"/>
      <c r="AO14" s="456"/>
      <c r="AP14" s="457"/>
      <c r="AQ14" s="457"/>
      <c r="AR14" s="513"/>
      <c r="AS14" s="456"/>
      <c r="AT14" s="457"/>
      <c r="AU14" s="457"/>
      <c r="AV14" s="461"/>
      <c r="AW14" s="456"/>
      <c r="AX14" s="457"/>
      <c r="AY14" s="457"/>
      <c r="AZ14" s="461"/>
      <c r="BD14" s="116"/>
      <c r="BE14" s="116"/>
      <c r="BF14" s="116"/>
      <c r="BG14" s="116"/>
      <c r="BH14" s="117"/>
    </row>
    <row r="15" spans="1:60">
      <c r="A15" s="308">
        <v>5000.0010000000002</v>
      </c>
      <c r="B15" s="309"/>
      <c r="C15" s="310" t="s">
        <v>62</v>
      </c>
      <c r="D15" s="310"/>
      <c r="E15" s="309">
        <v>6000</v>
      </c>
      <c r="F15" s="309"/>
      <c r="G15" s="310" t="s">
        <v>60</v>
      </c>
      <c r="H15" s="312"/>
      <c r="I15" s="313" t="s">
        <v>84</v>
      </c>
      <c r="J15" s="314"/>
      <c r="K15" s="314"/>
      <c r="L15" s="315"/>
      <c r="M15" s="316">
        <v>270000</v>
      </c>
      <c r="N15" s="317"/>
      <c r="O15" s="317"/>
      <c r="P15" s="77" t="s">
        <v>61</v>
      </c>
      <c r="Q15" s="343">
        <v>210000</v>
      </c>
      <c r="R15" s="342"/>
      <c r="S15" s="342"/>
      <c r="T15" s="78" t="s">
        <v>61</v>
      </c>
      <c r="U15" s="364">
        <v>65000</v>
      </c>
      <c r="V15" s="365"/>
      <c r="W15" s="365"/>
      <c r="X15" s="510"/>
      <c r="Y15" s="349"/>
      <c r="Z15" s="350"/>
      <c r="AA15" s="350"/>
      <c r="AB15" s="510"/>
      <c r="AC15" s="456"/>
      <c r="AD15" s="457"/>
      <c r="AE15" s="457"/>
      <c r="AF15" s="513"/>
      <c r="AG15" s="518"/>
      <c r="AH15" s="519"/>
      <c r="AI15" s="519"/>
      <c r="AJ15" s="510"/>
      <c r="AK15" s="456"/>
      <c r="AL15" s="457"/>
      <c r="AM15" s="457"/>
      <c r="AN15" s="513"/>
      <c r="AO15" s="456"/>
      <c r="AP15" s="457"/>
      <c r="AQ15" s="457"/>
      <c r="AR15" s="513"/>
      <c r="AS15" s="456"/>
      <c r="AT15" s="457"/>
      <c r="AU15" s="457"/>
      <c r="AV15" s="461"/>
      <c r="AW15" s="456"/>
      <c r="AX15" s="457"/>
      <c r="AY15" s="457"/>
      <c r="AZ15" s="461"/>
      <c r="BD15" s="116"/>
      <c r="BE15" s="116"/>
      <c r="BF15" s="116"/>
      <c r="BG15" s="116"/>
      <c r="BH15" s="117"/>
    </row>
    <row r="16" spans="1:60">
      <c r="A16" s="308">
        <v>6000.0010000000002</v>
      </c>
      <c r="B16" s="309"/>
      <c r="C16" s="310" t="s">
        <v>62</v>
      </c>
      <c r="D16" s="310"/>
      <c r="E16" s="309">
        <v>8000</v>
      </c>
      <c r="F16" s="309"/>
      <c r="G16" s="310" t="s">
        <v>60</v>
      </c>
      <c r="H16" s="312"/>
      <c r="I16" s="313" t="s">
        <v>84</v>
      </c>
      <c r="J16" s="314"/>
      <c r="K16" s="314"/>
      <c r="L16" s="315"/>
      <c r="M16" s="316">
        <v>320000</v>
      </c>
      <c r="N16" s="317"/>
      <c r="O16" s="317"/>
      <c r="P16" s="77" t="s">
        <v>61</v>
      </c>
      <c r="Q16" s="343">
        <v>240000</v>
      </c>
      <c r="R16" s="342"/>
      <c r="S16" s="342"/>
      <c r="T16" s="78" t="s">
        <v>61</v>
      </c>
      <c r="U16" s="364">
        <v>65000</v>
      </c>
      <c r="V16" s="365"/>
      <c r="W16" s="365"/>
      <c r="X16" s="510"/>
      <c r="Y16" s="349"/>
      <c r="Z16" s="350"/>
      <c r="AA16" s="350"/>
      <c r="AB16" s="510"/>
      <c r="AC16" s="456"/>
      <c r="AD16" s="457"/>
      <c r="AE16" s="457"/>
      <c r="AF16" s="513"/>
      <c r="AG16" s="518"/>
      <c r="AH16" s="519"/>
      <c r="AI16" s="519"/>
      <c r="AJ16" s="510"/>
      <c r="AK16" s="456"/>
      <c r="AL16" s="457"/>
      <c r="AM16" s="457"/>
      <c r="AN16" s="513"/>
      <c r="AO16" s="456"/>
      <c r="AP16" s="457"/>
      <c r="AQ16" s="457"/>
      <c r="AR16" s="513"/>
      <c r="AS16" s="456"/>
      <c r="AT16" s="457"/>
      <c r="AU16" s="457"/>
      <c r="AV16" s="461"/>
      <c r="AW16" s="456"/>
      <c r="AX16" s="457"/>
      <c r="AY16" s="457"/>
      <c r="AZ16" s="461"/>
    </row>
    <row r="17" spans="1:52">
      <c r="A17" s="308">
        <v>8000.0010000000002</v>
      </c>
      <c r="B17" s="309"/>
      <c r="C17" s="310" t="s">
        <v>62</v>
      </c>
      <c r="D17" s="310"/>
      <c r="E17" s="309">
        <v>10000</v>
      </c>
      <c r="F17" s="309"/>
      <c r="G17" s="310" t="s">
        <v>60</v>
      </c>
      <c r="H17" s="312"/>
      <c r="I17" s="313" t="s">
        <v>84</v>
      </c>
      <c r="J17" s="314"/>
      <c r="K17" s="314"/>
      <c r="L17" s="315"/>
      <c r="M17" s="316">
        <v>360000</v>
      </c>
      <c r="N17" s="317"/>
      <c r="O17" s="317"/>
      <c r="P17" s="77" t="s">
        <v>61</v>
      </c>
      <c r="Q17" s="343">
        <v>270000</v>
      </c>
      <c r="R17" s="342"/>
      <c r="S17" s="342"/>
      <c r="T17" s="78" t="s">
        <v>61</v>
      </c>
      <c r="U17" s="364">
        <v>65000</v>
      </c>
      <c r="V17" s="365"/>
      <c r="W17" s="365"/>
      <c r="X17" s="515"/>
      <c r="Y17" s="351"/>
      <c r="Z17" s="352"/>
      <c r="AA17" s="352"/>
      <c r="AB17" s="515"/>
      <c r="AC17" s="458"/>
      <c r="AD17" s="459"/>
      <c r="AE17" s="459"/>
      <c r="AF17" s="522"/>
      <c r="AG17" s="518"/>
      <c r="AH17" s="519"/>
      <c r="AI17" s="519"/>
      <c r="AJ17" s="510"/>
      <c r="AK17" s="456"/>
      <c r="AL17" s="457"/>
      <c r="AM17" s="457"/>
      <c r="AN17" s="513"/>
      <c r="AO17" s="458"/>
      <c r="AP17" s="459"/>
      <c r="AQ17" s="459"/>
      <c r="AR17" s="522"/>
      <c r="AS17" s="456"/>
      <c r="AT17" s="457"/>
      <c r="AU17" s="457"/>
      <c r="AV17" s="461"/>
      <c r="AW17" s="456"/>
      <c r="AX17" s="457"/>
      <c r="AY17" s="457"/>
      <c r="AZ17" s="461"/>
    </row>
    <row r="18" spans="1:52">
      <c r="A18" s="308">
        <v>10000.001</v>
      </c>
      <c r="B18" s="309"/>
      <c r="C18" s="310" t="s">
        <v>62</v>
      </c>
      <c r="D18" s="310"/>
      <c r="E18" s="309">
        <v>15000</v>
      </c>
      <c r="F18" s="309"/>
      <c r="G18" s="310" t="s">
        <v>60</v>
      </c>
      <c r="H18" s="312"/>
      <c r="I18" s="313" t="s">
        <v>84</v>
      </c>
      <c r="J18" s="314"/>
      <c r="K18" s="314"/>
      <c r="L18" s="315"/>
      <c r="M18" s="316">
        <v>420000</v>
      </c>
      <c r="N18" s="317"/>
      <c r="O18" s="317"/>
      <c r="P18" s="77" t="s">
        <v>61</v>
      </c>
      <c r="Q18" s="343">
        <v>310000</v>
      </c>
      <c r="R18" s="342"/>
      <c r="S18" s="342"/>
      <c r="T18" s="78" t="s">
        <v>61</v>
      </c>
      <c r="U18" s="364">
        <v>85000</v>
      </c>
      <c r="V18" s="365"/>
      <c r="W18" s="365"/>
      <c r="X18" s="509" t="s">
        <v>61</v>
      </c>
      <c r="Y18" s="364">
        <v>120000</v>
      </c>
      <c r="Z18" s="365"/>
      <c r="AA18" s="365"/>
      <c r="AB18" s="509" t="s">
        <v>61</v>
      </c>
      <c r="AC18" s="463">
        <v>120000</v>
      </c>
      <c r="AD18" s="464"/>
      <c r="AE18" s="464"/>
      <c r="AF18" s="512" t="s">
        <v>61</v>
      </c>
      <c r="AG18" s="518"/>
      <c r="AH18" s="519"/>
      <c r="AI18" s="519"/>
      <c r="AJ18" s="510"/>
      <c r="AK18" s="456"/>
      <c r="AL18" s="457"/>
      <c r="AM18" s="457"/>
      <c r="AN18" s="513"/>
      <c r="AO18" s="463">
        <v>120000</v>
      </c>
      <c r="AP18" s="464"/>
      <c r="AQ18" s="464"/>
      <c r="AR18" s="512" t="s">
        <v>61</v>
      </c>
      <c r="AS18" s="456"/>
      <c r="AT18" s="457"/>
      <c r="AU18" s="457"/>
      <c r="AV18" s="461"/>
      <c r="AW18" s="456"/>
      <c r="AX18" s="457"/>
      <c r="AY18" s="457"/>
      <c r="AZ18" s="461"/>
    </row>
    <row r="19" spans="1:52">
      <c r="A19" s="308">
        <v>15000.001</v>
      </c>
      <c r="B19" s="309"/>
      <c r="C19" s="310" t="s">
        <v>62</v>
      </c>
      <c r="D19" s="310"/>
      <c r="E19" s="309">
        <v>20000</v>
      </c>
      <c r="F19" s="309"/>
      <c r="G19" s="310" t="s">
        <v>60</v>
      </c>
      <c r="H19" s="312"/>
      <c r="I19" s="313" t="s">
        <v>84</v>
      </c>
      <c r="J19" s="314"/>
      <c r="K19" s="314"/>
      <c r="L19" s="315"/>
      <c r="M19" s="316">
        <v>470000</v>
      </c>
      <c r="N19" s="317"/>
      <c r="O19" s="317"/>
      <c r="P19" s="77" t="s">
        <v>61</v>
      </c>
      <c r="Q19" s="343">
        <v>340000</v>
      </c>
      <c r="R19" s="342"/>
      <c r="S19" s="342"/>
      <c r="T19" s="78" t="s">
        <v>61</v>
      </c>
      <c r="U19" s="364">
        <v>85000</v>
      </c>
      <c r="V19" s="365"/>
      <c r="W19" s="365"/>
      <c r="X19" s="510"/>
      <c r="Y19" s="349"/>
      <c r="Z19" s="350"/>
      <c r="AA19" s="350"/>
      <c r="AB19" s="510"/>
      <c r="AC19" s="456"/>
      <c r="AD19" s="457"/>
      <c r="AE19" s="457"/>
      <c r="AF19" s="513"/>
      <c r="AG19" s="518"/>
      <c r="AH19" s="519"/>
      <c r="AI19" s="519"/>
      <c r="AJ19" s="510"/>
      <c r="AK19" s="456"/>
      <c r="AL19" s="457"/>
      <c r="AM19" s="457"/>
      <c r="AN19" s="513"/>
      <c r="AO19" s="456"/>
      <c r="AP19" s="457"/>
      <c r="AQ19" s="457"/>
      <c r="AR19" s="513"/>
      <c r="AS19" s="456"/>
      <c r="AT19" s="457"/>
      <c r="AU19" s="457"/>
      <c r="AV19" s="461"/>
      <c r="AW19" s="456"/>
      <c r="AX19" s="457"/>
      <c r="AY19" s="457"/>
      <c r="AZ19" s="461"/>
    </row>
    <row r="20" spans="1:52">
      <c r="A20" s="308">
        <v>20000.001</v>
      </c>
      <c r="B20" s="309"/>
      <c r="C20" s="310" t="s">
        <v>62</v>
      </c>
      <c r="D20" s="310"/>
      <c r="E20" s="309">
        <v>30000</v>
      </c>
      <c r="F20" s="309"/>
      <c r="G20" s="310" t="s">
        <v>60</v>
      </c>
      <c r="H20" s="312"/>
      <c r="I20" s="313" t="s">
        <v>84</v>
      </c>
      <c r="J20" s="314"/>
      <c r="K20" s="314"/>
      <c r="L20" s="315"/>
      <c r="M20" s="316">
        <v>550000</v>
      </c>
      <c r="N20" s="317"/>
      <c r="O20" s="317"/>
      <c r="P20" s="77" t="s">
        <v>61</v>
      </c>
      <c r="Q20" s="343">
        <v>400000</v>
      </c>
      <c r="R20" s="342"/>
      <c r="S20" s="342"/>
      <c r="T20" s="78" t="s">
        <v>61</v>
      </c>
      <c r="U20" s="364">
        <v>85000</v>
      </c>
      <c r="V20" s="365"/>
      <c r="W20" s="365"/>
      <c r="X20" s="510"/>
      <c r="Y20" s="349"/>
      <c r="Z20" s="350"/>
      <c r="AA20" s="350"/>
      <c r="AB20" s="510"/>
      <c r="AC20" s="456"/>
      <c r="AD20" s="457"/>
      <c r="AE20" s="457"/>
      <c r="AF20" s="513"/>
      <c r="AG20" s="518"/>
      <c r="AH20" s="519"/>
      <c r="AI20" s="519"/>
      <c r="AJ20" s="510"/>
      <c r="AK20" s="456"/>
      <c r="AL20" s="457"/>
      <c r="AM20" s="457"/>
      <c r="AN20" s="513"/>
      <c r="AO20" s="456"/>
      <c r="AP20" s="457"/>
      <c r="AQ20" s="457"/>
      <c r="AR20" s="513"/>
      <c r="AS20" s="456"/>
      <c r="AT20" s="457"/>
      <c r="AU20" s="457"/>
      <c r="AV20" s="461"/>
      <c r="AW20" s="456"/>
      <c r="AX20" s="457"/>
      <c r="AY20" s="457"/>
      <c r="AZ20" s="461"/>
    </row>
    <row r="21" spans="1:52">
      <c r="A21" s="308">
        <v>30000.001</v>
      </c>
      <c r="B21" s="309"/>
      <c r="C21" s="310" t="s">
        <v>62</v>
      </c>
      <c r="D21" s="310"/>
      <c r="E21" s="309">
        <v>50000</v>
      </c>
      <c r="F21" s="309"/>
      <c r="G21" s="310" t="s">
        <v>60</v>
      </c>
      <c r="H21" s="312"/>
      <c r="I21" s="313" t="s">
        <v>84</v>
      </c>
      <c r="J21" s="314"/>
      <c r="K21" s="314"/>
      <c r="L21" s="315"/>
      <c r="M21" s="316">
        <v>630000</v>
      </c>
      <c r="N21" s="317"/>
      <c r="O21" s="317"/>
      <c r="P21" s="77" t="s">
        <v>61</v>
      </c>
      <c r="Q21" s="343">
        <v>470000</v>
      </c>
      <c r="R21" s="342"/>
      <c r="S21" s="342"/>
      <c r="T21" s="78" t="s">
        <v>61</v>
      </c>
      <c r="U21" s="364">
        <v>85000</v>
      </c>
      <c r="V21" s="365"/>
      <c r="W21" s="365"/>
      <c r="X21" s="515"/>
      <c r="Y21" s="349"/>
      <c r="Z21" s="350"/>
      <c r="AA21" s="350"/>
      <c r="AB21" s="510"/>
      <c r="AC21" s="456"/>
      <c r="AD21" s="457"/>
      <c r="AE21" s="457"/>
      <c r="AF21" s="513"/>
      <c r="AG21" s="518"/>
      <c r="AH21" s="519"/>
      <c r="AI21" s="519"/>
      <c r="AJ21" s="510"/>
      <c r="AK21" s="456"/>
      <c r="AL21" s="457"/>
      <c r="AM21" s="457"/>
      <c r="AN21" s="513"/>
      <c r="AO21" s="456"/>
      <c r="AP21" s="457"/>
      <c r="AQ21" s="457"/>
      <c r="AR21" s="513"/>
      <c r="AS21" s="456"/>
      <c r="AT21" s="457"/>
      <c r="AU21" s="457"/>
      <c r="AV21" s="461"/>
      <c r="AW21" s="456"/>
      <c r="AX21" s="457"/>
      <c r="AY21" s="457"/>
      <c r="AZ21" s="461"/>
    </row>
    <row r="22" spans="1:52">
      <c r="A22" s="308">
        <v>50000.000999999997</v>
      </c>
      <c r="B22" s="309"/>
      <c r="C22" s="310" t="s">
        <v>62</v>
      </c>
      <c r="D22" s="310"/>
      <c r="E22" s="309">
        <v>70000</v>
      </c>
      <c r="F22" s="309"/>
      <c r="G22" s="310" t="s">
        <v>60</v>
      </c>
      <c r="H22" s="312"/>
      <c r="I22" s="313" t="s">
        <v>84</v>
      </c>
      <c r="J22" s="314"/>
      <c r="K22" s="314"/>
      <c r="L22" s="315"/>
      <c r="M22" s="316">
        <v>690000</v>
      </c>
      <c r="N22" s="317"/>
      <c r="O22" s="317"/>
      <c r="P22" s="77" t="s">
        <v>61</v>
      </c>
      <c r="Q22" s="343">
        <v>510000</v>
      </c>
      <c r="R22" s="342"/>
      <c r="S22" s="342"/>
      <c r="T22" s="78" t="s">
        <v>61</v>
      </c>
      <c r="U22" s="364">
        <v>155000</v>
      </c>
      <c r="V22" s="365"/>
      <c r="W22" s="365"/>
      <c r="X22" s="509" t="s">
        <v>61</v>
      </c>
      <c r="Y22" s="349"/>
      <c r="Z22" s="350"/>
      <c r="AA22" s="350"/>
      <c r="AB22" s="510"/>
      <c r="AC22" s="456"/>
      <c r="AD22" s="457"/>
      <c r="AE22" s="457"/>
      <c r="AF22" s="513"/>
      <c r="AG22" s="518"/>
      <c r="AH22" s="519"/>
      <c r="AI22" s="519"/>
      <c r="AJ22" s="510"/>
      <c r="AK22" s="456"/>
      <c r="AL22" s="457"/>
      <c r="AM22" s="457"/>
      <c r="AN22" s="513"/>
      <c r="AO22" s="456"/>
      <c r="AP22" s="457"/>
      <c r="AQ22" s="457"/>
      <c r="AR22" s="513"/>
      <c r="AS22" s="456"/>
      <c r="AT22" s="457"/>
      <c r="AU22" s="457"/>
      <c r="AV22" s="461"/>
      <c r="AW22" s="456"/>
      <c r="AX22" s="457"/>
      <c r="AY22" s="457"/>
      <c r="AZ22" s="461"/>
    </row>
    <row r="23" spans="1:52">
      <c r="A23" s="308">
        <v>70000.001000000004</v>
      </c>
      <c r="B23" s="309"/>
      <c r="C23" s="310" t="s">
        <v>62</v>
      </c>
      <c r="D23" s="310"/>
      <c r="E23" s="311">
        <v>100000</v>
      </c>
      <c r="F23" s="311"/>
      <c r="G23" s="310" t="s">
        <v>60</v>
      </c>
      <c r="H23" s="312"/>
      <c r="I23" s="313" t="s">
        <v>84</v>
      </c>
      <c r="J23" s="314"/>
      <c r="K23" s="314"/>
      <c r="L23" s="315"/>
      <c r="M23" s="316">
        <v>720000</v>
      </c>
      <c r="N23" s="317"/>
      <c r="O23" s="317"/>
      <c r="P23" s="77" t="s">
        <v>61</v>
      </c>
      <c r="Q23" s="343">
        <v>530000</v>
      </c>
      <c r="R23" s="342"/>
      <c r="S23" s="342"/>
      <c r="T23" s="78" t="s">
        <v>61</v>
      </c>
      <c r="U23" s="364">
        <v>155000</v>
      </c>
      <c r="V23" s="365"/>
      <c r="W23" s="365"/>
      <c r="X23" s="510"/>
      <c r="Y23" s="349"/>
      <c r="Z23" s="350"/>
      <c r="AA23" s="350"/>
      <c r="AB23" s="510"/>
      <c r="AC23" s="456"/>
      <c r="AD23" s="457"/>
      <c r="AE23" s="457"/>
      <c r="AF23" s="513"/>
      <c r="AG23" s="518"/>
      <c r="AH23" s="519"/>
      <c r="AI23" s="519"/>
      <c r="AJ23" s="510"/>
      <c r="AK23" s="456"/>
      <c r="AL23" s="457"/>
      <c r="AM23" s="457"/>
      <c r="AN23" s="513"/>
      <c r="AO23" s="456"/>
      <c r="AP23" s="457"/>
      <c r="AQ23" s="457"/>
      <c r="AR23" s="513"/>
      <c r="AS23" s="456"/>
      <c r="AT23" s="457"/>
      <c r="AU23" s="457"/>
      <c r="AV23" s="461"/>
      <c r="AW23" s="456"/>
      <c r="AX23" s="457"/>
      <c r="AY23" s="457"/>
      <c r="AZ23" s="461"/>
    </row>
    <row r="24" spans="1:52">
      <c r="A24" s="304">
        <v>100000.001</v>
      </c>
      <c r="B24" s="305"/>
      <c r="C24" s="306" t="s">
        <v>64</v>
      </c>
      <c r="D24" s="306"/>
      <c r="E24" s="306"/>
      <c r="F24" s="306"/>
      <c r="G24" s="306"/>
      <c r="H24" s="307"/>
      <c r="I24" s="429" t="s">
        <v>84</v>
      </c>
      <c r="J24" s="430"/>
      <c r="K24" s="430"/>
      <c r="L24" s="431"/>
      <c r="M24" s="432">
        <v>750000</v>
      </c>
      <c r="N24" s="433"/>
      <c r="O24" s="433"/>
      <c r="P24" s="85" t="s">
        <v>61</v>
      </c>
      <c r="Q24" s="434">
        <v>560000</v>
      </c>
      <c r="R24" s="435"/>
      <c r="S24" s="435"/>
      <c r="T24" s="101" t="s">
        <v>61</v>
      </c>
      <c r="U24" s="364">
        <v>155000</v>
      </c>
      <c r="V24" s="365"/>
      <c r="W24" s="365"/>
      <c r="X24" s="511"/>
      <c r="Y24" s="366"/>
      <c r="Z24" s="367"/>
      <c r="AA24" s="367"/>
      <c r="AB24" s="511"/>
      <c r="AC24" s="465"/>
      <c r="AD24" s="466"/>
      <c r="AE24" s="466"/>
      <c r="AF24" s="514"/>
      <c r="AG24" s="520"/>
      <c r="AH24" s="521"/>
      <c r="AI24" s="521"/>
      <c r="AJ24" s="511"/>
      <c r="AK24" s="465"/>
      <c r="AL24" s="466"/>
      <c r="AM24" s="466"/>
      <c r="AN24" s="514"/>
      <c r="AO24" s="465"/>
      <c r="AP24" s="466"/>
      <c r="AQ24" s="466"/>
      <c r="AR24" s="514"/>
      <c r="AS24" s="465"/>
      <c r="AT24" s="466"/>
      <c r="AU24" s="466"/>
      <c r="AV24" s="468"/>
      <c r="AW24" s="465"/>
      <c r="AX24" s="466"/>
      <c r="AY24" s="466"/>
      <c r="AZ24" s="468"/>
    </row>
    <row r="25" spans="1:52">
      <c r="A25" s="318" t="s">
        <v>65</v>
      </c>
      <c r="B25" s="319"/>
      <c r="C25" s="319"/>
      <c r="D25" s="319"/>
      <c r="E25" s="319"/>
      <c r="F25" s="319"/>
      <c r="G25" s="319"/>
      <c r="H25" s="320"/>
      <c r="I25" s="321" t="s">
        <v>84</v>
      </c>
      <c r="J25" s="322"/>
      <c r="K25" s="322"/>
      <c r="L25" s="323"/>
      <c r="M25" s="324">
        <v>24000</v>
      </c>
      <c r="N25" s="325"/>
      <c r="O25" s="325"/>
      <c r="P25" s="102" t="s">
        <v>61</v>
      </c>
      <c r="Q25" s="508" t="s">
        <v>63</v>
      </c>
      <c r="R25" s="505"/>
      <c r="S25" s="505"/>
      <c r="T25" s="506"/>
      <c r="U25" s="504" t="s">
        <v>63</v>
      </c>
      <c r="V25" s="505"/>
      <c r="W25" s="505"/>
      <c r="X25" s="506"/>
      <c r="Y25" s="504" t="s">
        <v>63</v>
      </c>
      <c r="Z25" s="505"/>
      <c r="AA25" s="505"/>
      <c r="AB25" s="506"/>
      <c r="AC25" s="504" t="s">
        <v>63</v>
      </c>
      <c r="AD25" s="505"/>
      <c r="AE25" s="505"/>
      <c r="AF25" s="506"/>
      <c r="AG25" s="504" t="s">
        <v>63</v>
      </c>
      <c r="AH25" s="505"/>
      <c r="AI25" s="505"/>
      <c r="AJ25" s="506"/>
      <c r="AK25" s="504" t="s">
        <v>63</v>
      </c>
      <c r="AL25" s="505"/>
      <c r="AM25" s="505"/>
      <c r="AN25" s="506"/>
      <c r="AO25" s="504" t="s">
        <v>63</v>
      </c>
      <c r="AP25" s="505"/>
      <c r="AQ25" s="505"/>
      <c r="AR25" s="506"/>
      <c r="AS25" s="504" t="s">
        <v>63</v>
      </c>
      <c r="AT25" s="505"/>
      <c r="AU25" s="505"/>
      <c r="AV25" s="507"/>
      <c r="AW25" s="426" t="s">
        <v>84</v>
      </c>
      <c r="AX25" s="427"/>
      <c r="AY25" s="427"/>
      <c r="AZ25" s="436"/>
    </row>
    <row r="26" spans="1:52">
      <c r="A26" s="318" t="s">
        <v>66</v>
      </c>
      <c r="B26" s="319"/>
      <c r="C26" s="319"/>
      <c r="D26" s="319"/>
      <c r="E26" s="319"/>
      <c r="F26" s="319"/>
      <c r="G26" s="319"/>
      <c r="H26" s="320"/>
      <c r="I26" s="321" t="s">
        <v>84</v>
      </c>
      <c r="J26" s="322"/>
      <c r="K26" s="322"/>
      <c r="L26" s="323"/>
      <c r="M26" s="324">
        <v>28000</v>
      </c>
      <c r="N26" s="325"/>
      <c r="O26" s="325"/>
      <c r="P26" s="103" t="s">
        <v>61</v>
      </c>
      <c r="Q26" s="532">
        <v>5000</v>
      </c>
      <c r="R26" s="533"/>
      <c r="S26" s="533"/>
      <c r="T26" s="118" t="s">
        <v>61</v>
      </c>
      <c r="U26" s="504" t="s">
        <v>63</v>
      </c>
      <c r="V26" s="505"/>
      <c r="W26" s="505"/>
      <c r="X26" s="506"/>
      <c r="Y26" s="504" t="s">
        <v>63</v>
      </c>
      <c r="Z26" s="505"/>
      <c r="AA26" s="505"/>
      <c r="AB26" s="506"/>
      <c r="AC26" s="504" t="s">
        <v>63</v>
      </c>
      <c r="AD26" s="505"/>
      <c r="AE26" s="505"/>
      <c r="AF26" s="506"/>
      <c r="AG26" s="504" t="s">
        <v>63</v>
      </c>
      <c r="AH26" s="505"/>
      <c r="AI26" s="505"/>
      <c r="AJ26" s="506"/>
      <c r="AK26" s="504" t="s">
        <v>63</v>
      </c>
      <c r="AL26" s="505"/>
      <c r="AM26" s="505"/>
      <c r="AN26" s="506"/>
      <c r="AO26" s="504" t="s">
        <v>63</v>
      </c>
      <c r="AP26" s="505"/>
      <c r="AQ26" s="505"/>
      <c r="AR26" s="506"/>
      <c r="AS26" s="504" t="s">
        <v>63</v>
      </c>
      <c r="AT26" s="505"/>
      <c r="AU26" s="505"/>
      <c r="AV26" s="507"/>
      <c r="AW26" s="442" t="s">
        <v>84</v>
      </c>
      <c r="AX26" s="438"/>
      <c r="AY26" s="438"/>
      <c r="AZ26" s="439"/>
    </row>
    <row r="27" spans="1:52">
      <c r="A27" s="64"/>
      <c r="B27" s="64"/>
      <c r="C27" s="64"/>
      <c r="D27" s="64"/>
      <c r="E27" s="64"/>
      <c r="F27" s="64"/>
      <c r="G27" s="64"/>
      <c r="H27" s="64"/>
      <c r="I27" s="119"/>
      <c r="J27" s="119"/>
      <c r="K27" s="119"/>
      <c r="L27" s="119"/>
      <c r="M27" s="79"/>
      <c r="N27" s="79"/>
      <c r="O27" s="79"/>
      <c r="P27" s="96"/>
      <c r="Q27" s="119"/>
      <c r="R27" s="120"/>
      <c r="S27" s="120"/>
      <c r="T27" s="120"/>
      <c r="U27" s="119"/>
      <c r="V27" s="120"/>
      <c r="W27" s="120"/>
      <c r="X27" s="120"/>
      <c r="Y27" s="119"/>
      <c r="Z27" s="120"/>
      <c r="AA27" s="120"/>
      <c r="AB27" s="120"/>
      <c r="AC27" s="119"/>
      <c r="AD27" s="120"/>
      <c r="AE27" s="120"/>
      <c r="AF27" s="120"/>
      <c r="AG27" s="119"/>
      <c r="AH27" s="120"/>
      <c r="AI27" s="120"/>
      <c r="AJ27" s="120"/>
      <c r="AK27" s="119"/>
      <c r="AL27" s="120"/>
      <c r="AM27" s="120"/>
      <c r="AN27" s="120"/>
      <c r="AO27" s="119"/>
      <c r="AP27" s="120"/>
      <c r="AQ27" s="120"/>
      <c r="AR27" s="120"/>
      <c r="AS27" s="119"/>
      <c r="AT27" s="120"/>
      <c r="AU27" s="120"/>
      <c r="AV27" s="120"/>
    </row>
    <row r="28" spans="1:52" ht="19.5" thickBot="1">
      <c r="A28" s="2" t="s">
        <v>87</v>
      </c>
      <c r="B28" s="2" t="s">
        <v>114</v>
      </c>
    </row>
    <row r="29" spans="1:52" ht="36.6" customHeight="1">
      <c r="A29" s="491" t="s">
        <v>2</v>
      </c>
      <c r="B29" s="487"/>
      <c r="C29" s="487"/>
      <c r="D29" s="487"/>
      <c r="E29" s="494" t="s">
        <v>155</v>
      </c>
      <c r="F29" s="496"/>
      <c r="G29" s="496"/>
      <c r="H29" s="496"/>
      <c r="I29" s="501" t="s">
        <v>156</v>
      </c>
      <c r="J29" s="502"/>
      <c r="K29" s="502"/>
      <c r="L29" s="503"/>
      <c r="M29" s="494" t="s">
        <v>157</v>
      </c>
      <c r="N29" s="494"/>
      <c r="O29" s="494"/>
      <c r="P29" s="494"/>
      <c r="Q29" s="494" t="s">
        <v>6</v>
      </c>
      <c r="R29" s="494"/>
      <c r="S29" s="494"/>
      <c r="T29" s="494"/>
      <c r="U29" s="486" t="s">
        <v>146</v>
      </c>
      <c r="V29" s="487"/>
      <c r="W29" s="487"/>
      <c r="X29" s="487"/>
      <c r="Y29" s="486" t="s">
        <v>147</v>
      </c>
      <c r="Z29" s="487"/>
      <c r="AA29" s="487"/>
      <c r="AB29" s="487"/>
      <c r="AC29" s="488" t="s">
        <v>148</v>
      </c>
      <c r="AD29" s="489"/>
      <c r="AE29" s="489"/>
      <c r="AF29" s="489"/>
      <c r="AG29" s="486" t="s">
        <v>34</v>
      </c>
      <c r="AH29" s="486"/>
      <c r="AI29" s="486"/>
      <c r="AJ29" s="486"/>
      <c r="AK29" s="498" t="s">
        <v>158</v>
      </c>
      <c r="AL29" s="498"/>
      <c r="AM29" s="498"/>
      <c r="AN29" s="498"/>
      <c r="AO29" s="476" t="s">
        <v>145</v>
      </c>
      <c r="AP29" s="476"/>
      <c r="AQ29" s="476"/>
      <c r="AR29" s="477"/>
    </row>
    <row r="30" spans="1:52">
      <c r="A30" s="492" t="s">
        <v>7</v>
      </c>
      <c r="B30" s="493"/>
      <c r="C30" s="493"/>
      <c r="D30" s="493"/>
      <c r="E30" s="497" t="str">
        <f>IF(算定表!E14="","",算定表!E14)</f>
        <v/>
      </c>
      <c r="F30" s="497"/>
      <c r="G30" s="497"/>
      <c r="H30" s="497"/>
      <c r="I30" s="495" t="str">
        <f>IF(算定表!F14="","",算定表!F14)</f>
        <v/>
      </c>
      <c r="J30" s="495"/>
      <c r="K30" s="495"/>
      <c r="L30" s="495"/>
      <c r="M30" s="495" t="str">
        <f>IF(算定表!G14="","",算定表!G14)</f>
        <v/>
      </c>
      <c r="N30" s="495"/>
      <c r="O30" s="495"/>
      <c r="P30" s="495"/>
      <c r="Q30" s="495" t="str">
        <f>IF(算定表!H14="","",算定表!H14)</f>
        <v>　</v>
      </c>
      <c r="R30" s="495"/>
      <c r="S30" s="495"/>
      <c r="T30" s="495"/>
      <c r="U30" s="478" t="str">
        <f>IF(E30="","",VLOOKUP(E30,$A$6:$S$24,17,TRUE))</f>
        <v/>
      </c>
      <c r="V30" s="478"/>
      <c r="W30" s="478"/>
      <c r="X30" s="478"/>
      <c r="Y30" s="478" t="str">
        <f>IF(I30="■",IF(E30&lt;=1000,INDEX($U$6:$W$10,1,1),IF(E30&lt;=2000,$U$11,IF(E30&lt;=10000,INDEX($U$12:$W$17,1,1),IF(E30&lt;=50000,INDEX($U$18:$W$21,1,1),INDEX($U$22:$W$24,1,1))))),"")</f>
        <v/>
      </c>
      <c r="Z30" s="478"/>
      <c r="AA30" s="478"/>
      <c r="AB30" s="478"/>
      <c r="AC30" s="478" t="str">
        <f>IF(M30="■",IF(E30&lt;=1000,$Y$6,IF(E30&lt;=10000,$Y$11,$Y$18)),"")</f>
        <v/>
      </c>
      <c r="AD30" s="478"/>
      <c r="AE30" s="478"/>
      <c r="AF30" s="478"/>
      <c r="AG30" s="478" t="str">
        <f>IF(Q30="■",IF(E30&lt;=1000,$AG$6,$AG$11),"")</f>
        <v/>
      </c>
      <c r="AH30" s="478"/>
      <c r="AI30" s="478"/>
      <c r="AJ30" s="478"/>
      <c r="AK30" s="479" t="str">
        <f>IF(E30="","",(SUM(U30:AJ30)))</f>
        <v/>
      </c>
      <c r="AL30" s="480"/>
      <c r="AM30" s="480"/>
      <c r="AN30" s="481"/>
      <c r="AO30" s="471">
        <f>SUM(AK30:AN34)</f>
        <v>0</v>
      </c>
      <c r="AP30" s="472"/>
      <c r="AQ30" s="472"/>
      <c r="AR30" s="473"/>
    </row>
    <row r="31" spans="1:52">
      <c r="A31" s="492" t="s">
        <v>8</v>
      </c>
      <c r="B31" s="493"/>
      <c r="C31" s="493"/>
      <c r="D31" s="493"/>
      <c r="E31" s="497" t="str">
        <f>IF(算定表!E15="","",算定表!E15)</f>
        <v/>
      </c>
      <c r="F31" s="497"/>
      <c r="G31" s="497"/>
      <c r="H31" s="497"/>
      <c r="I31" s="495" t="str">
        <f>IF(算定表!F15="","",算定表!F15)</f>
        <v/>
      </c>
      <c r="J31" s="495"/>
      <c r="K31" s="495"/>
      <c r="L31" s="495"/>
      <c r="M31" s="495" t="str">
        <f>IF(算定表!G15="","",算定表!G15)</f>
        <v>　</v>
      </c>
      <c r="N31" s="495"/>
      <c r="O31" s="495"/>
      <c r="P31" s="495"/>
      <c r="Q31" s="495" t="str">
        <f>IF(算定表!H15="","",算定表!H15)</f>
        <v>　</v>
      </c>
      <c r="R31" s="495"/>
      <c r="S31" s="495"/>
      <c r="T31" s="495"/>
      <c r="U31" s="479" t="str">
        <f>IF(E31="","",VLOOKUP(E31,$A$6:$S$24,17,TRUE))</f>
        <v/>
      </c>
      <c r="V31" s="480"/>
      <c r="W31" s="480"/>
      <c r="X31" s="481"/>
      <c r="Y31" s="478" t="str">
        <f>IF(I31="■",IF(E31&lt;=1000,INDEX($U$6:$W$10,1,1),IF(E31&lt;=2000,$U$11,IF(E31&lt;=10000,INDEX($U$12:$W$17,1,1),IF(E31&lt;=50000,INDEX($U$18:$W$21,1,1),INDEX($U$22:$W$24,1,1))))),"")</f>
        <v/>
      </c>
      <c r="Z31" s="478"/>
      <c r="AA31" s="478"/>
      <c r="AB31" s="478"/>
      <c r="AC31" s="478" t="str">
        <f>IF(M31="■",IF(E31&lt;=1000,$Y$6,IF(E31&lt;=10000,$Y$11,$Y$18)),"")</f>
        <v/>
      </c>
      <c r="AD31" s="478"/>
      <c r="AE31" s="478"/>
      <c r="AF31" s="478"/>
      <c r="AG31" s="478" t="str">
        <f>IF(Q31="■",IF(E31&lt;=1000,$AG$6,$AG$11),"")</f>
        <v/>
      </c>
      <c r="AH31" s="478"/>
      <c r="AI31" s="478"/>
      <c r="AJ31" s="478"/>
      <c r="AK31" s="479" t="str">
        <f>IF(E31="","",(SUM(U31:AJ31)))</f>
        <v/>
      </c>
      <c r="AL31" s="480"/>
      <c r="AM31" s="480"/>
      <c r="AN31" s="481"/>
      <c r="AO31" s="472"/>
      <c r="AP31" s="472"/>
      <c r="AQ31" s="472"/>
      <c r="AR31" s="473"/>
    </row>
    <row r="32" spans="1:52">
      <c r="A32" s="492" t="s">
        <v>10</v>
      </c>
      <c r="B32" s="493"/>
      <c r="C32" s="493"/>
      <c r="D32" s="493"/>
      <c r="E32" s="497" t="str">
        <f>IF(算定表!E16="","",算定表!E16)</f>
        <v/>
      </c>
      <c r="F32" s="497"/>
      <c r="G32" s="497"/>
      <c r="H32" s="497"/>
      <c r="I32" s="495" t="str">
        <f>IF(算定表!F16="","",算定表!F16)</f>
        <v>　</v>
      </c>
      <c r="J32" s="495"/>
      <c r="K32" s="495"/>
      <c r="L32" s="495"/>
      <c r="M32" s="495" t="str">
        <f>IF(算定表!G16="","",算定表!G16)</f>
        <v>　</v>
      </c>
      <c r="N32" s="495"/>
      <c r="O32" s="495"/>
      <c r="P32" s="495"/>
      <c r="Q32" s="495" t="str">
        <f>IF(算定表!H16="","",算定表!H16)</f>
        <v>　</v>
      </c>
      <c r="R32" s="495"/>
      <c r="S32" s="495"/>
      <c r="T32" s="495"/>
      <c r="U32" s="479" t="str">
        <f>IF(E32="","",VLOOKUP(E32,$A$6:$S$24,17,TRUE))</f>
        <v/>
      </c>
      <c r="V32" s="480"/>
      <c r="W32" s="480"/>
      <c r="X32" s="481"/>
      <c r="Y32" s="478" t="str">
        <f>IF(I32="■",IF(E32&lt;=1000,INDEX($U$6:$W$10,1,1),IF(E32&lt;=2000,$U$11,IF(E32&lt;=10000,INDEX($U$12:$W$17,1,1),IF(E32&lt;=50000,INDEX($U$18:$W$21,1,1),INDEX($U$22:$W$24,1,1))))),"")</f>
        <v/>
      </c>
      <c r="Z32" s="478"/>
      <c r="AA32" s="478"/>
      <c r="AB32" s="478"/>
      <c r="AC32" s="478" t="str">
        <f>IF(M32="■",IF(E32&lt;=1000,$Y$6,IF(E32&lt;=10000,$Y$11,$Y$18)),"")</f>
        <v/>
      </c>
      <c r="AD32" s="478"/>
      <c r="AE32" s="478"/>
      <c r="AF32" s="478"/>
      <c r="AG32" s="478" t="str">
        <f>IF(Q32="■",IF(E32&lt;=1000,$AG$6,$AG$11),"")</f>
        <v/>
      </c>
      <c r="AH32" s="478"/>
      <c r="AI32" s="478"/>
      <c r="AJ32" s="478"/>
      <c r="AK32" s="479" t="str">
        <f>IF(E32="","",(SUM(U32:AJ32)))</f>
        <v/>
      </c>
      <c r="AL32" s="480"/>
      <c r="AM32" s="480"/>
      <c r="AN32" s="481"/>
      <c r="AO32" s="472"/>
      <c r="AP32" s="472"/>
      <c r="AQ32" s="472"/>
      <c r="AR32" s="473"/>
    </row>
    <row r="33" spans="1:44">
      <c r="A33" s="492" t="s">
        <v>12</v>
      </c>
      <c r="B33" s="493"/>
      <c r="C33" s="493"/>
      <c r="D33" s="493"/>
      <c r="E33" s="497" t="str">
        <f>IF(算定表!E17="","",算定表!E17)</f>
        <v/>
      </c>
      <c r="F33" s="497"/>
      <c r="G33" s="497"/>
      <c r="H33" s="497"/>
      <c r="I33" s="495" t="str">
        <f>IF(算定表!F17="","",算定表!F17)</f>
        <v/>
      </c>
      <c r="J33" s="495"/>
      <c r="K33" s="495"/>
      <c r="L33" s="495"/>
      <c r="M33" s="495" t="str">
        <f>IF(算定表!G17="","",算定表!G17)</f>
        <v/>
      </c>
      <c r="N33" s="495"/>
      <c r="O33" s="495"/>
      <c r="P33" s="495"/>
      <c r="Q33" s="495" t="str">
        <f>IF(算定表!H17="","",算定表!H17)</f>
        <v/>
      </c>
      <c r="R33" s="495"/>
      <c r="S33" s="495"/>
      <c r="T33" s="495"/>
      <c r="U33" s="479" t="str">
        <f>IF(E33="","",VLOOKUP(E33,$A$6:$S$24,17,TRUE))</f>
        <v/>
      </c>
      <c r="V33" s="480"/>
      <c r="W33" s="480"/>
      <c r="X33" s="481"/>
      <c r="Y33" s="478" t="str">
        <f>IF(I33="■",IF(E33&lt;=1000,INDEX($U$6:$W$10,1,1),IF(E33&lt;=2000,$U$11,IF(E33&lt;=10000,INDEX($U$12:$W$17,1,1),IF(E33&lt;=50000,INDEX($U$18:$W$21,1,1),INDEX($U$22:$W$24,1,1))))),"")</f>
        <v/>
      </c>
      <c r="Z33" s="478"/>
      <c r="AA33" s="478"/>
      <c r="AB33" s="478"/>
      <c r="AC33" s="478" t="str">
        <f>IF(M33="■",IF(E33&lt;=1000,$Y$6,IF(E33&lt;=10000,$Y$11,$Y$18)),"")</f>
        <v/>
      </c>
      <c r="AD33" s="478"/>
      <c r="AE33" s="478"/>
      <c r="AF33" s="478"/>
      <c r="AG33" s="478" t="str">
        <f>IF(Q33="■",IF(E33&lt;=1000,$AG$6,$AG$11),"")</f>
        <v/>
      </c>
      <c r="AH33" s="478"/>
      <c r="AI33" s="478"/>
      <c r="AJ33" s="478"/>
      <c r="AK33" s="479" t="str">
        <f>IF(E33="","",(SUM(U33:AJ33)))</f>
        <v/>
      </c>
      <c r="AL33" s="480"/>
      <c r="AM33" s="480"/>
      <c r="AN33" s="481"/>
      <c r="AO33" s="472"/>
      <c r="AP33" s="472"/>
      <c r="AQ33" s="472"/>
      <c r="AR33" s="473"/>
    </row>
    <row r="34" spans="1:44" ht="19.5" thickBot="1">
      <c r="A34" s="469" t="s">
        <v>14</v>
      </c>
      <c r="B34" s="470"/>
      <c r="C34" s="470"/>
      <c r="D34" s="470"/>
      <c r="E34" s="500" t="str">
        <f>IF(算定表!E18="","",算定表!E18)</f>
        <v/>
      </c>
      <c r="F34" s="500"/>
      <c r="G34" s="500"/>
      <c r="H34" s="500"/>
      <c r="I34" s="499" t="str">
        <f>IF(算定表!F18="","",算定表!F18)</f>
        <v/>
      </c>
      <c r="J34" s="499"/>
      <c r="K34" s="499"/>
      <c r="L34" s="499"/>
      <c r="M34" s="499" t="str">
        <f>IF(算定表!G18="","",算定表!G18)</f>
        <v/>
      </c>
      <c r="N34" s="499"/>
      <c r="O34" s="499"/>
      <c r="P34" s="499"/>
      <c r="Q34" s="499" t="str">
        <f>IF(算定表!H18="","",算定表!H18)</f>
        <v/>
      </c>
      <c r="R34" s="499"/>
      <c r="S34" s="499"/>
      <c r="T34" s="499"/>
      <c r="U34" s="483" t="str">
        <f>IF(E34="","",VLOOKUP(E34,$A$6:$S$24,17,TRUE))</f>
        <v/>
      </c>
      <c r="V34" s="484"/>
      <c r="W34" s="484"/>
      <c r="X34" s="485"/>
      <c r="Y34" s="478" t="str">
        <f>IF(I34="■",IF(E34&lt;=1000,INDEX($U$6:$W$10,1,1),IF(E34&lt;=2000,$U$11,IF(E34&lt;=10000,INDEX($U$12:$W$17,1,1),IF(E34&lt;=50000,INDEX($U$18:$W$21,1,1),INDEX($U$22:$W$24,1,1))))),"")</f>
        <v/>
      </c>
      <c r="Z34" s="478"/>
      <c r="AA34" s="478"/>
      <c r="AB34" s="478"/>
      <c r="AC34" s="482" t="str">
        <f>IF(M34="■",IF(E34&lt;=1000,$Y$6,IF(E34&lt;=10000,$Y$11,$Y$18)),"")</f>
        <v/>
      </c>
      <c r="AD34" s="482"/>
      <c r="AE34" s="482"/>
      <c r="AF34" s="482"/>
      <c r="AG34" s="482" t="str">
        <f>IF(Q34="■",IF(E34&lt;=1000,$AG$6,$AG$11),"")</f>
        <v/>
      </c>
      <c r="AH34" s="482"/>
      <c r="AI34" s="482"/>
      <c r="AJ34" s="482"/>
      <c r="AK34" s="483" t="str">
        <f>IF(E34="","",(SUM(U34:AJ34)))</f>
        <v/>
      </c>
      <c r="AL34" s="484"/>
      <c r="AM34" s="484"/>
      <c r="AN34" s="485"/>
      <c r="AO34" s="474"/>
      <c r="AP34" s="474"/>
      <c r="AQ34" s="474"/>
      <c r="AR34" s="475"/>
    </row>
    <row r="35" spans="1:44">
      <c r="M35" s="122"/>
      <c r="N35" s="15"/>
      <c r="O35" s="15"/>
      <c r="P35" s="15"/>
      <c r="Q35" s="15"/>
      <c r="R35" s="15"/>
      <c r="S35" s="15"/>
      <c r="T35" s="15"/>
      <c r="U35" s="15"/>
      <c r="V35" s="15"/>
      <c r="W35" s="15"/>
      <c r="X35" s="15"/>
      <c r="Y35" s="15"/>
      <c r="Z35" s="15"/>
      <c r="AA35" s="15"/>
      <c r="AB35" s="15"/>
      <c r="AC35" s="15"/>
      <c r="AD35" s="15"/>
      <c r="AE35" s="15"/>
      <c r="AF35" s="15"/>
      <c r="AG35" s="15"/>
      <c r="AH35" s="15"/>
      <c r="AI35" s="15"/>
      <c r="AJ35" s="15"/>
      <c r="AK35" s="15"/>
    </row>
  </sheetData>
  <sheetProtection algorithmName="SHA-512" hashValue="Iajrs6AUGMqR9+FQ4BjUkISm9PWU+Vk2lNEnYQqur1u+ihUfQKJmSMiM2Uqj9+an75/dHWpUaVdAlxjY9G459g==" saltValue="PwZYT+my1ZPEu2yazT8krQ==" spinCount="100000" sheet="1" formatCells="0" selectLockedCells="1"/>
  <mergeCells count="297">
    <mergeCell ref="Q26:S26"/>
    <mergeCell ref="AS5:AV5"/>
    <mergeCell ref="A9:B9"/>
    <mergeCell ref="C9:D9"/>
    <mergeCell ref="E9:F9"/>
    <mergeCell ref="G9:H9"/>
    <mergeCell ref="I9:K9"/>
    <mergeCell ref="A3:H5"/>
    <mergeCell ref="I3:P3"/>
    <mergeCell ref="I4:L5"/>
    <mergeCell ref="M4:P5"/>
    <mergeCell ref="Q4:T4"/>
    <mergeCell ref="U4:X4"/>
    <mergeCell ref="Y4:AB4"/>
    <mergeCell ref="AC4:AF4"/>
    <mergeCell ref="AG4:AJ4"/>
    <mergeCell ref="AK4:AN5"/>
    <mergeCell ref="AO4:AR4"/>
    <mergeCell ref="AS4:AV4"/>
    <mergeCell ref="Q5:T5"/>
    <mergeCell ref="U5:X5"/>
    <mergeCell ref="Y5:AB5"/>
    <mergeCell ref="AC5:AF5"/>
    <mergeCell ref="AG5:AJ5"/>
    <mergeCell ref="AO5:AR5"/>
    <mergeCell ref="A6:B6"/>
    <mergeCell ref="C6:D6"/>
    <mergeCell ref="E6:F6"/>
    <mergeCell ref="G6:H6"/>
    <mergeCell ref="I6:K6"/>
    <mergeCell ref="M6:O6"/>
    <mergeCell ref="A8:B8"/>
    <mergeCell ref="C8:D8"/>
    <mergeCell ref="E8:F8"/>
    <mergeCell ref="G8:H8"/>
    <mergeCell ref="I8:K8"/>
    <mergeCell ref="M8:O8"/>
    <mergeCell ref="AR6:AR10"/>
    <mergeCell ref="AS6:AU10"/>
    <mergeCell ref="AV6:AV10"/>
    <mergeCell ref="A7:B7"/>
    <mergeCell ref="C7:D7"/>
    <mergeCell ref="E7:F7"/>
    <mergeCell ref="G7:H7"/>
    <mergeCell ref="I7:K7"/>
    <mergeCell ref="M7:O7"/>
    <mergeCell ref="Q7:S7"/>
    <mergeCell ref="AF6:AF10"/>
    <mergeCell ref="AG6:AI10"/>
    <mergeCell ref="AJ6:AJ10"/>
    <mergeCell ref="AK6:AM10"/>
    <mergeCell ref="AN6:AN10"/>
    <mergeCell ref="AO6:AQ10"/>
    <mergeCell ref="Q6:S6"/>
    <mergeCell ref="A10:B10"/>
    <mergeCell ref="C10:D10"/>
    <mergeCell ref="E10:F10"/>
    <mergeCell ref="G10:H10"/>
    <mergeCell ref="I10:K10"/>
    <mergeCell ref="M10:O10"/>
    <mergeCell ref="M9:O9"/>
    <mergeCell ref="Y11:AA17"/>
    <mergeCell ref="AB11:AB17"/>
    <mergeCell ref="AC11:AE17"/>
    <mergeCell ref="AF11:AF17"/>
    <mergeCell ref="X12:X17"/>
    <mergeCell ref="Q13:S13"/>
    <mergeCell ref="Q14:S14"/>
    <mergeCell ref="Q15:S15"/>
    <mergeCell ref="X6:X10"/>
    <mergeCell ref="Y6:AA10"/>
    <mergeCell ref="AB6:AB10"/>
    <mergeCell ref="AC6:AE10"/>
    <mergeCell ref="Q8:S8"/>
    <mergeCell ref="Q9:S9"/>
    <mergeCell ref="Q10:S10"/>
    <mergeCell ref="U6:W6"/>
    <mergeCell ref="U10:W10"/>
    <mergeCell ref="C11:D11"/>
    <mergeCell ref="E11:F11"/>
    <mergeCell ref="G11:H11"/>
    <mergeCell ref="I11:L11"/>
    <mergeCell ref="M11:O11"/>
    <mergeCell ref="A13:B13"/>
    <mergeCell ref="C13:D13"/>
    <mergeCell ref="E13:F13"/>
    <mergeCell ref="G13:H13"/>
    <mergeCell ref="I13:L13"/>
    <mergeCell ref="M13:O13"/>
    <mergeCell ref="AS11:AU24"/>
    <mergeCell ref="AV11:AV24"/>
    <mergeCell ref="A12:B12"/>
    <mergeCell ref="C12:D12"/>
    <mergeCell ref="E12:F12"/>
    <mergeCell ref="G12:H12"/>
    <mergeCell ref="I12:L12"/>
    <mergeCell ref="M12:O12"/>
    <mergeCell ref="Q12:S12"/>
    <mergeCell ref="AG11:AI24"/>
    <mergeCell ref="AJ11:AJ24"/>
    <mergeCell ref="AK11:AM24"/>
    <mergeCell ref="AN11:AN24"/>
    <mergeCell ref="AO11:AQ17"/>
    <mergeCell ref="AR11:AR17"/>
    <mergeCell ref="Q11:S11"/>
    <mergeCell ref="U11:W11"/>
    <mergeCell ref="A15:B15"/>
    <mergeCell ref="C15:D15"/>
    <mergeCell ref="E15:F15"/>
    <mergeCell ref="G15:H15"/>
    <mergeCell ref="I15:L15"/>
    <mergeCell ref="M15:O15"/>
    <mergeCell ref="A11:B11"/>
    <mergeCell ref="A14:B14"/>
    <mergeCell ref="C14:D14"/>
    <mergeCell ref="E14:F14"/>
    <mergeCell ref="G14:H14"/>
    <mergeCell ref="I14:L14"/>
    <mergeCell ref="M14:O14"/>
    <mergeCell ref="I18:L18"/>
    <mergeCell ref="M18:O18"/>
    <mergeCell ref="Q16:S16"/>
    <mergeCell ref="A17:B17"/>
    <mergeCell ref="C17:D17"/>
    <mergeCell ref="E17:F17"/>
    <mergeCell ref="G17:H17"/>
    <mergeCell ref="I17:L17"/>
    <mergeCell ref="M17:O17"/>
    <mergeCell ref="Q17:S17"/>
    <mergeCell ref="A16:B16"/>
    <mergeCell ref="C16:D16"/>
    <mergeCell ref="E16:F16"/>
    <mergeCell ref="G16:H16"/>
    <mergeCell ref="I16:L16"/>
    <mergeCell ref="M16:O16"/>
    <mergeCell ref="AF18:AF24"/>
    <mergeCell ref="AO18:AQ24"/>
    <mergeCell ref="AR18:AR24"/>
    <mergeCell ref="A19:B19"/>
    <mergeCell ref="C19:D19"/>
    <mergeCell ref="E19:F19"/>
    <mergeCell ref="G19:H19"/>
    <mergeCell ref="I19:L19"/>
    <mergeCell ref="M19:O19"/>
    <mergeCell ref="Q19:S19"/>
    <mergeCell ref="Q18:S18"/>
    <mergeCell ref="X18:X21"/>
    <mergeCell ref="Y18:AA24"/>
    <mergeCell ref="AB18:AB24"/>
    <mergeCell ref="AC18:AE24"/>
    <mergeCell ref="Q20:S20"/>
    <mergeCell ref="Q21:S21"/>
    <mergeCell ref="Q22:S22"/>
    <mergeCell ref="A18:B18"/>
    <mergeCell ref="C18:D18"/>
    <mergeCell ref="E18:F18"/>
    <mergeCell ref="G18:H18"/>
    <mergeCell ref="A21:B21"/>
    <mergeCell ref="C21:D21"/>
    <mergeCell ref="E21:F21"/>
    <mergeCell ref="G21:H21"/>
    <mergeCell ref="I21:L21"/>
    <mergeCell ref="M21:O21"/>
    <mergeCell ref="A20:B20"/>
    <mergeCell ref="C20:D20"/>
    <mergeCell ref="E20:F20"/>
    <mergeCell ref="G20:H20"/>
    <mergeCell ref="I20:L20"/>
    <mergeCell ref="M20:O20"/>
    <mergeCell ref="M25:O25"/>
    <mergeCell ref="Q25:T25"/>
    <mergeCell ref="X22:X24"/>
    <mergeCell ref="A23:B23"/>
    <mergeCell ref="C23:D23"/>
    <mergeCell ref="E23:F23"/>
    <mergeCell ref="G23:H23"/>
    <mergeCell ref="I23:L23"/>
    <mergeCell ref="M23:O23"/>
    <mergeCell ref="Q23:S23"/>
    <mergeCell ref="A24:B24"/>
    <mergeCell ref="C24:H24"/>
    <mergeCell ref="A22:B22"/>
    <mergeCell ref="C22:D22"/>
    <mergeCell ref="E22:F22"/>
    <mergeCell ref="G22:H22"/>
    <mergeCell ref="I22:L22"/>
    <mergeCell ref="M22:O22"/>
    <mergeCell ref="U22:W22"/>
    <mergeCell ref="E34:H34"/>
    <mergeCell ref="I29:L29"/>
    <mergeCell ref="M34:P34"/>
    <mergeCell ref="AO26:AR26"/>
    <mergeCell ref="AS26:AV26"/>
    <mergeCell ref="I30:L30"/>
    <mergeCell ref="I31:L31"/>
    <mergeCell ref="I32:L32"/>
    <mergeCell ref="AS25:AV25"/>
    <mergeCell ref="A26:H26"/>
    <mergeCell ref="I26:L26"/>
    <mergeCell ref="M26:O26"/>
    <mergeCell ref="U26:X26"/>
    <mergeCell ref="Y26:AB26"/>
    <mergeCell ref="AC26:AF26"/>
    <mergeCell ref="AG26:AJ26"/>
    <mergeCell ref="AK26:AN26"/>
    <mergeCell ref="U25:X25"/>
    <mergeCell ref="Y25:AB25"/>
    <mergeCell ref="AC25:AF25"/>
    <mergeCell ref="AG25:AJ25"/>
    <mergeCell ref="AK25:AN25"/>
    <mergeCell ref="AO25:AR25"/>
    <mergeCell ref="AG29:AJ29"/>
    <mergeCell ref="Q34:T34"/>
    <mergeCell ref="U33:X33"/>
    <mergeCell ref="U34:X34"/>
    <mergeCell ref="Y30:AB30"/>
    <mergeCell ref="I33:L33"/>
    <mergeCell ref="I34:L34"/>
    <mergeCell ref="M29:P29"/>
    <mergeCell ref="M30:P30"/>
    <mergeCell ref="M31:P31"/>
    <mergeCell ref="M32:P32"/>
    <mergeCell ref="M33:P33"/>
    <mergeCell ref="U30:X30"/>
    <mergeCell ref="Y29:AB29"/>
    <mergeCell ref="AC29:AF29"/>
    <mergeCell ref="A2:AV2"/>
    <mergeCell ref="A29:D29"/>
    <mergeCell ref="A30:D30"/>
    <mergeCell ref="A31:D31"/>
    <mergeCell ref="A32:D32"/>
    <mergeCell ref="A33:D33"/>
    <mergeCell ref="Q29:T29"/>
    <mergeCell ref="Q30:T30"/>
    <mergeCell ref="Q31:T31"/>
    <mergeCell ref="Q32:T32"/>
    <mergeCell ref="Q33:T33"/>
    <mergeCell ref="E29:H29"/>
    <mergeCell ref="E30:H30"/>
    <mergeCell ref="E31:H31"/>
    <mergeCell ref="E32:H32"/>
    <mergeCell ref="E33:H33"/>
    <mergeCell ref="AK29:AN29"/>
    <mergeCell ref="AK30:AN30"/>
    <mergeCell ref="I24:L24"/>
    <mergeCell ref="M24:O24"/>
    <mergeCell ref="Q24:S24"/>
    <mergeCell ref="A25:H25"/>
    <mergeCell ref="I25:L25"/>
    <mergeCell ref="A34:D34"/>
    <mergeCell ref="AO30:AR34"/>
    <mergeCell ref="AO29:AR29"/>
    <mergeCell ref="AG33:AJ33"/>
    <mergeCell ref="AK33:AN33"/>
    <mergeCell ref="Y34:AB34"/>
    <mergeCell ref="AC34:AF34"/>
    <mergeCell ref="AG34:AJ34"/>
    <mergeCell ref="AK34:AN34"/>
    <mergeCell ref="AG31:AJ31"/>
    <mergeCell ref="AK31:AN31"/>
    <mergeCell ref="Y32:AB32"/>
    <mergeCell ref="AC32:AF32"/>
    <mergeCell ref="AG32:AJ32"/>
    <mergeCell ref="AK32:AN32"/>
    <mergeCell ref="U31:X31"/>
    <mergeCell ref="U32:X32"/>
    <mergeCell ref="AG30:AJ30"/>
    <mergeCell ref="AC30:AF30"/>
    <mergeCell ref="Y31:AB31"/>
    <mergeCell ref="AC31:AF31"/>
    <mergeCell ref="Y33:AB33"/>
    <mergeCell ref="AC33:AF33"/>
    <mergeCell ref="U29:X29"/>
    <mergeCell ref="Q3:AZ3"/>
    <mergeCell ref="AW4:AZ4"/>
    <mergeCell ref="AW5:AZ5"/>
    <mergeCell ref="AW6:AY10"/>
    <mergeCell ref="AZ6:AZ10"/>
    <mergeCell ref="AW11:AY24"/>
    <mergeCell ref="AZ11:AZ24"/>
    <mergeCell ref="AW25:AZ25"/>
    <mergeCell ref="AW26:AZ26"/>
    <mergeCell ref="U23:W23"/>
    <mergeCell ref="U24:W24"/>
    <mergeCell ref="U21:W21"/>
    <mergeCell ref="U18:W18"/>
    <mergeCell ref="U19:W19"/>
    <mergeCell ref="U20:W20"/>
    <mergeCell ref="U12:W12"/>
    <mergeCell ref="U13:W13"/>
    <mergeCell ref="U14:W14"/>
    <mergeCell ref="U15:W15"/>
    <mergeCell ref="U16:W16"/>
    <mergeCell ref="U17:W17"/>
    <mergeCell ref="U7:W7"/>
    <mergeCell ref="U8:W8"/>
    <mergeCell ref="U9:W9"/>
  </mergeCells>
  <phoneticPr fontId="1"/>
  <pageMargins left="0.7" right="0.7" top="0.75" bottom="0.75" header="0.3" footer="0.3"/>
  <pageSetup paperSize="9" scale="6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8C9DC-5928-436C-8489-F4749EB922E3}">
  <dimension ref="A1:BH36"/>
  <sheetViews>
    <sheetView showGridLines="0" topLeftCell="A7" zoomScale="80" zoomScaleNormal="80" workbookViewId="0">
      <selection activeCell="U37" sqref="U37"/>
    </sheetView>
  </sheetViews>
  <sheetFormatPr defaultColWidth="8.875" defaultRowHeight="18.75"/>
  <cols>
    <col min="1" max="1" width="3.125" style="2" customWidth="1"/>
    <col min="2" max="2" width="4.125" style="2" customWidth="1"/>
    <col min="3" max="5" width="3.125" style="2" customWidth="1"/>
    <col min="6" max="6" width="4.125" style="2" customWidth="1"/>
    <col min="7" max="8" width="3.125" style="2" customWidth="1"/>
    <col min="9" max="9" width="3.125" style="121" customWidth="1"/>
    <col min="10" max="48" width="3.125" style="2" customWidth="1"/>
    <col min="49" max="52" width="2.375" style="2" customWidth="1"/>
    <col min="53" max="57" width="8.875" style="2" customWidth="1"/>
    <col min="58" max="16384" width="8.875" style="2"/>
  </cols>
  <sheetData>
    <row r="1" spans="1:60" s="58" customFormat="1" ht="30" customHeight="1">
      <c r="A1" s="53" t="s">
        <v>35</v>
      </c>
      <c r="B1" s="54"/>
      <c r="C1" s="55"/>
      <c r="D1" s="55"/>
      <c r="E1" s="55"/>
      <c r="F1" s="55"/>
      <c r="G1" s="55"/>
      <c r="H1" s="55"/>
      <c r="I1" s="55"/>
      <c r="J1" s="55"/>
      <c r="K1" s="55"/>
      <c r="L1" s="55"/>
      <c r="M1" s="54"/>
      <c r="N1" s="54"/>
      <c r="O1" s="54"/>
      <c r="P1" s="54"/>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6"/>
      <c r="AR1" s="56"/>
      <c r="AS1" s="56"/>
      <c r="AT1" s="56"/>
      <c r="AU1" s="56"/>
      <c r="AV1" s="57" t="s">
        <v>36</v>
      </c>
      <c r="AZ1" s="59"/>
      <c r="BA1" s="59"/>
      <c r="BB1" s="59"/>
    </row>
    <row r="2" spans="1:60" ht="22.7" customHeight="1">
      <c r="A2" s="490" t="s">
        <v>111</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c r="AK2" s="490"/>
      <c r="AL2" s="490"/>
      <c r="AM2" s="490"/>
      <c r="AN2" s="490"/>
      <c r="AO2" s="490"/>
      <c r="AP2" s="490"/>
      <c r="AQ2" s="490"/>
      <c r="AR2" s="490"/>
      <c r="AS2" s="490"/>
      <c r="AT2" s="490"/>
      <c r="AU2" s="490"/>
      <c r="AV2" s="490"/>
    </row>
    <row r="3" spans="1:60" ht="18.75" customHeight="1">
      <c r="A3" s="330" t="s">
        <v>41</v>
      </c>
      <c r="B3" s="331"/>
      <c r="C3" s="331"/>
      <c r="D3" s="331"/>
      <c r="E3" s="331"/>
      <c r="F3" s="331"/>
      <c r="G3" s="331"/>
      <c r="H3" s="332"/>
      <c r="I3" s="534" t="s">
        <v>42</v>
      </c>
      <c r="J3" s="535"/>
      <c r="K3" s="535"/>
      <c r="L3" s="535"/>
      <c r="M3" s="535"/>
      <c r="N3" s="535"/>
      <c r="O3" s="535"/>
      <c r="P3" s="536"/>
      <c r="Q3" s="446" t="s">
        <v>43</v>
      </c>
      <c r="R3" s="447"/>
      <c r="S3" s="447"/>
      <c r="T3" s="447"/>
      <c r="U3" s="447"/>
      <c r="V3" s="447"/>
      <c r="W3" s="447"/>
      <c r="X3" s="447"/>
      <c r="Y3" s="447"/>
      <c r="Z3" s="447"/>
      <c r="AA3" s="447"/>
      <c r="AB3" s="447"/>
      <c r="AC3" s="447"/>
      <c r="AD3" s="447"/>
      <c r="AE3" s="447"/>
      <c r="AF3" s="447"/>
      <c r="AG3" s="447"/>
      <c r="AH3" s="447"/>
      <c r="AI3" s="447"/>
      <c r="AJ3" s="447"/>
      <c r="AK3" s="447"/>
      <c r="AL3" s="447"/>
      <c r="AM3" s="447"/>
      <c r="AN3" s="447"/>
      <c r="AO3" s="447"/>
      <c r="AP3" s="447"/>
      <c r="AQ3" s="447"/>
      <c r="AR3" s="447"/>
      <c r="AS3" s="447"/>
      <c r="AT3" s="447"/>
      <c r="AU3" s="447"/>
      <c r="AV3" s="447"/>
      <c r="AW3" s="447"/>
      <c r="AX3" s="447"/>
      <c r="AY3" s="447"/>
      <c r="AZ3" s="447"/>
    </row>
    <row r="4" spans="1:60" ht="30.95" customHeight="1">
      <c r="A4" s="333"/>
      <c r="B4" s="334"/>
      <c r="C4" s="334"/>
      <c r="D4" s="334"/>
      <c r="E4" s="334"/>
      <c r="F4" s="334"/>
      <c r="G4" s="334"/>
      <c r="H4" s="335"/>
      <c r="I4" s="537" t="s">
        <v>44</v>
      </c>
      <c r="J4" s="538"/>
      <c r="K4" s="538"/>
      <c r="L4" s="539"/>
      <c r="M4" s="543" t="s">
        <v>45</v>
      </c>
      <c r="N4" s="544"/>
      <c r="O4" s="544"/>
      <c r="P4" s="545"/>
      <c r="Q4" s="549" t="s">
        <v>46</v>
      </c>
      <c r="R4" s="550"/>
      <c r="S4" s="550"/>
      <c r="T4" s="551"/>
      <c r="U4" s="552" t="s">
        <v>47</v>
      </c>
      <c r="V4" s="550"/>
      <c r="W4" s="550"/>
      <c r="X4" s="551"/>
      <c r="Y4" s="552" t="s">
        <v>48</v>
      </c>
      <c r="Z4" s="550"/>
      <c r="AA4" s="550"/>
      <c r="AB4" s="551"/>
      <c r="AC4" s="448" t="s">
        <v>49</v>
      </c>
      <c r="AD4" s="449"/>
      <c r="AE4" s="449"/>
      <c r="AF4" s="553"/>
      <c r="AG4" s="552" t="s">
        <v>50</v>
      </c>
      <c r="AH4" s="550"/>
      <c r="AI4" s="550"/>
      <c r="AJ4" s="551"/>
      <c r="AK4" s="448" t="s">
        <v>51</v>
      </c>
      <c r="AL4" s="449"/>
      <c r="AM4" s="449"/>
      <c r="AN4" s="553"/>
      <c r="AO4" s="555" t="s">
        <v>52</v>
      </c>
      <c r="AP4" s="556"/>
      <c r="AQ4" s="556"/>
      <c r="AR4" s="557"/>
      <c r="AS4" s="448" t="s">
        <v>53</v>
      </c>
      <c r="AT4" s="449"/>
      <c r="AU4" s="449"/>
      <c r="AV4" s="450"/>
      <c r="AW4" s="448" t="s">
        <v>53</v>
      </c>
      <c r="AX4" s="449"/>
      <c r="AY4" s="449"/>
      <c r="AZ4" s="450"/>
    </row>
    <row r="5" spans="1:60" ht="19.5" thickBot="1">
      <c r="A5" s="336"/>
      <c r="B5" s="337"/>
      <c r="C5" s="337"/>
      <c r="D5" s="337"/>
      <c r="E5" s="337"/>
      <c r="F5" s="337"/>
      <c r="G5" s="337"/>
      <c r="H5" s="338"/>
      <c r="I5" s="540"/>
      <c r="J5" s="541"/>
      <c r="K5" s="541"/>
      <c r="L5" s="542"/>
      <c r="M5" s="546"/>
      <c r="N5" s="547"/>
      <c r="O5" s="547"/>
      <c r="P5" s="548"/>
      <c r="Q5" s="558" t="s">
        <v>54</v>
      </c>
      <c r="R5" s="559"/>
      <c r="S5" s="559"/>
      <c r="T5" s="560"/>
      <c r="U5" s="561" t="s">
        <v>55</v>
      </c>
      <c r="V5" s="559"/>
      <c r="W5" s="559"/>
      <c r="X5" s="560"/>
      <c r="Y5" s="561" t="s">
        <v>54</v>
      </c>
      <c r="Z5" s="559"/>
      <c r="AA5" s="559"/>
      <c r="AB5" s="560"/>
      <c r="AC5" s="451" t="s">
        <v>56</v>
      </c>
      <c r="AD5" s="452"/>
      <c r="AE5" s="452"/>
      <c r="AF5" s="554"/>
      <c r="AG5" s="561" t="s">
        <v>57</v>
      </c>
      <c r="AH5" s="559"/>
      <c r="AI5" s="559"/>
      <c r="AJ5" s="560"/>
      <c r="AK5" s="451"/>
      <c r="AL5" s="452"/>
      <c r="AM5" s="452"/>
      <c r="AN5" s="554"/>
      <c r="AO5" s="529" t="s">
        <v>58</v>
      </c>
      <c r="AP5" s="530"/>
      <c r="AQ5" s="530"/>
      <c r="AR5" s="531"/>
      <c r="AS5" s="451" t="s">
        <v>59</v>
      </c>
      <c r="AT5" s="452"/>
      <c r="AU5" s="452"/>
      <c r="AV5" s="453"/>
      <c r="AW5" s="451" t="s">
        <v>59</v>
      </c>
      <c r="AX5" s="452"/>
      <c r="AY5" s="452"/>
      <c r="AZ5" s="453"/>
    </row>
    <row r="6" spans="1:60" ht="19.5" thickTop="1">
      <c r="A6" s="326">
        <v>0</v>
      </c>
      <c r="B6" s="327"/>
      <c r="C6" s="328"/>
      <c r="D6" s="328"/>
      <c r="E6" s="327">
        <v>100</v>
      </c>
      <c r="F6" s="327"/>
      <c r="G6" s="328" t="s">
        <v>60</v>
      </c>
      <c r="H6" s="329"/>
      <c r="I6" s="353">
        <v>24000</v>
      </c>
      <c r="J6" s="354"/>
      <c r="K6" s="354"/>
      <c r="L6" s="173" t="s">
        <v>61</v>
      </c>
      <c r="M6" s="355">
        <v>33000</v>
      </c>
      <c r="N6" s="354"/>
      <c r="O6" s="354"/>
      <c r="P6" s="174" t="s">
        <v>61</v>
      </c>
      <c r="Q6" s="359">
        <v>38000</v>
      </c>
      <c r="R6" s="357"/>
      <c r="S6" s="357"/>
      <c r="T6" s="70" t="s">
        <v>61</v>
      </c>
      <c r="U6" s="343">
        <v>40000</v>
      </c>
      <c r="V6" s="342"/>
      <c r="W6" s="342"/>
      <c r="X6" s="523" t="s">
        <v>61</v>
      </c>
      <c r="Y6" s="347">
        <v>48000</v>
      </c>
      <c r="Z6" s="348"/>
      <c r="AA6" s="348"/>
      <c r="AB6" s="523" t="s">
        <v>61</v>
      </c>
      <c r="AC6" s="454">
        <v>48000</v>
      </c>
      <c r="AD6" s="455"/>
      <c r="AE6" s="455"/>
      <c r="AF6" s="524" t="s">
        <v>61</v>
      </c>
      <c r="AG6" s="525">
        <v>10000</v>
      </c>
      <c r="AH6" s="526"/>
      <c r="AI6" s="526"/>
      <c r="AJ6" s="523" t="s">
        <v>61</v>
      </c>
      <c r="AK6" s="454">
        <v>12000</v>
      </c>
      <c r="AL6" s="455"/>
      <c r="AM6" s="455"/>
      <c r="AN6" s="524" t="s">
        <v>61</v>
      </c>
      <c r="AO6" s="454">
        <v>48000</v>
      </c>
      <c r="AP6" s="455"/>
      <c r="AQ6" s="455"/>
      <c r="AR6" s="524" t="s">
        <v>61</v>
      </c>
      <c r="AS6" s="454">
        <v>10000</v>
      </c>
      <c r="AT6" s="455"/>
      <c r="AU6" s="455"/>
      <c r="AV6" s="460" t="s">
        <v>61</v>
      </c>
      <c r="AW6" s="454">
        <v>10000</v>
      </c>
      <c r="AX6" s="455"/>
      <c r="AY6" s="455"/>
      <c r="AZ6" s="460" t="s">
        <v>61</v>
      </c>
    </row>
    <row r="7" spans="1:60">
      <c r="A7" s="308">
        <v>100.001</v>
      </c>
      <c r="B7" s="309"/>
      <c r="C7" s="310" t="s">
        <v>62</v>
      </c>
      <c r="D7" s="310"/>
      <c r="E7" s="309">
        <v>200</v>
      </c>
      <c r="F7" s="309"/>
      <c r="G7" s="310" t="s">
        <v>60</v>
      </c>
      <c r="H7" s="312"/>
      <c r="I7" s="413">
        <v>33000</v>
      </c>
      <c r="J7" s="317"/>
      <c r="K7" s="317"/>
      <c r="L7" s="173" t="s">
        <v>61</v>
      </c>
      <c r="M7" s="316">
        <v>46000</v>
      </c>
      <c r="N7" s="317"/>
      <c r="O7" s="317"/>
      <c r="P7" s="176" t="s">
        <v>61</v>
      </c>
      <c r="Q7" s="343">
        <v>38000</v>
      </c>
      <c r="R7" s="342"/>
      <c r="S7" s="342"/>
      <c r="T7" s="78" t="s">
        <v>61</v>
      </c>
      <c r="U7" s="343">
        <v>40000</v>
      </c>
      <c r="V7" s="342"/>
      <c r="W7" s="342"/>
      <c r="X7" s="510"/>
      <c r="Y7" s="349"/>
      <c r="Z7" s="350"/>
      <c r="AA7" s="350"/>
      <c r="AB7" s="510"/>
      <c r="AC7" s="456"/>
      <c r="AD7" s="457"/>
      <c r="AE7" s="457"/>
      <c r="AF7" s="513"/>
      <c r="AG7" s="518"/>
      <c r="AH7" s="519"/>
      <c r="AI7" s="519"/>
      <c r="AJ7" s="510"/>
      <c r="AK7" s="456"/>
      <c r="AL7" s="457"/>
      <c r="AM7" s="457"/>
      <c r="AN7" s="513"/>
      <c r="AO7" s="456"/>
      <c r="AP7" s="457"/>
      <c r="AQ7" s="457"/>
      <c r="AR7" s="513"/>
      <c r="AS7" s="456"/>
      <c r="AT7" s="457"/>
      <c r="AU7" s="457"/>
      <c r="AV7" s="461"/>
      <c r="AW7" s="456"/>
      <c r="AX7" s="457"/>
      <c r="AY7" s="457"/>
      <c r="AZ7" s="461"/>
    </row>
    <row r="8" spans="1:60">
      <c r="A8" s="308">
        <v>200.001</v>
      </c>
      <c r="B8" s="309"/>
      <c r="C8" s="310" t="s">
        <v>62</v>
      </c>
      <c r="D8" s="310"/>
      <c r="E8" s="309">
        <v>300</v>
      </c>
      <c r="F8" s="309"/>
      <c r="G8" s="310" t="s">
        <v>60</v>
      </c>
      <c r="H8" s="312"/>
      <c r="I8" s="413">
        <v>45000</v>
      </c>
      <c r="J8" s="317"/>
      <c r="K8" s="317"/>
      <c r="L8" s="173" t="s">
        <v>61</v>
      </c>
      <c r="M8" s="316">
        <v>60000</v>
      </c>
      <c r="N8" s="317"/>
      <c r="O8" s="317"/>
      <c r="P8" s="176" t="s">
        <v>61</v>
      </c>
      <c r="Q8" s="343">
        <v>43000</v>
      </c>
      <c r="R8" s="342"/>
      <c r="S8" s="342"/>
      <c r="T8" s="78" t="s">
        <v>61</v>
      </c>
      <c r="U8" s="343">
        <v>40000</v>
      </c>
      <c r="V8" s="342"/>
      <c r="W8" s="342"/>
      <c r="X8" s="510"/>
      <c r="Y8" s="349"/>
      <c r="Z8" s="350"/>
      <c r="AA8" s="350"/>
      <c r="AB8" s="510"/>
      <c r="AC8" s="456"/>
      <c r="AD8" s="457"/>
      <c r="AE8" s="457"/>
      <c r="AF8" s="513"/>
      <c r="AG8" s="518"/>
      <c r="AH8" s="519"/>
      <c r="AI8" s="519"/>
      <c r="AJ8" s="510"/>
      <c r="AK8" s="456"/>
      <c r="AL8" s="457"/>
      <c r="AM8" s="457"/>
      <c r="AN8" s="513"/>
      <c r="AO8" s="456"/>
      <c r="AP8" s="457"/>
      <c r="AQ8" s="457"/>
      <c r="AR8" s="513"/>
      <c r="AS8" s="456"/>
      <c r="AT8" s="457"/>
      <c r="AU8" s="457"/>
      <c r="AV8" s="461"/>
      <c r="AW8" s="456"/>
      <c r="AX8" s="457"/>
      <c r="AY8" s="457"/>
      <c r="AZ8" s="461"/>
    </row>
    <row r="9" spans="1:60">
      <c r="A9" s="308">
        <v>300.00099999999998</v>
      </c>
      <c r="B9" s="309"/>
      <c r="C9" s="310" t="s">
        <v>62</v>
      </c>
      <c r="D9" s="310"/>
      <c r="E9" s="309">
        <v>500</v>
      </c>
      <c r="F9" s="309"/>
      <c r="G9" s="310" t="s">
        <v>60</v>
      </c>
      <c r="H9" s="312"/>
      <c r="I9" s="413">
        <v>56000</v>
      </c>
      <c r="J9" s="317"/>
      <c r="K9" s="317"/>
      <c r="L9" s="173" t="s">
        <v>61</v>
      </c>
      <c r="M9" s="316">
        <v>75000</v>
      </c>
      <c r="N9" s="317"/>
      <c r="O9" s="317"/>
      <c r="P9" s="176" t="s">
        <v>61</v>
      </c>
      <c r="Q9" s="343">
        <v>55000</v>
      </c>
      <c r="R9" s="342"/>
      <c r="S9" s="342"/>
      <c r="T9" s="78" t="s">
        <v>61</v>
      </c>
      <c r="U9" s="343">
        <v>40000</v>
      </c>
      <c r="V9" s="342"/>
      <c r="W9" s="342"/>
      <c r="X9" s="510"/>
      <c r="Y9" s="349"/>
      <c r="Z9" s="350"/>
      <c r="AA9" s="350"/>
      <c r="AB9" s="510"/>
      <c r="AC9" s="456"/>
      <c r="AD9" s="457"/>
      <c r="AE9" s="457"/>
      <c r="AF9" s="513"/>
      <c r="AG9" s="518"/>
      <c r="AH9" s="519"/>
      <c r="AI9" s="519"/>
      <c r="AJ9" s="510"/>
      <c r="AK9" s="456"/>
      <c r="AL9" s="457"/>
      <c r="AM9" s="457"/>
      <c r="AN9" s="513"/>
      <c r="AO9" s="456"/>
      <c r="AP9" s="457"/>
      <c r="AQ9" s="457"/>
      <c r="AR9" s="513"/>
      <c r="AS9" s="456"/>
      <c r="AT9" s="457"/>
      <c r="AU9" s="457"/>
      <c r="AV9" s="461"/>
      <c r="AW9" s="456"/>
      <c r="AX9" s="457"/>
      <c r="AY9" s="457"/>
      <c r="AZ9" s="461"/>
    </row>
    <row r="10" spans="1:60">
      <c r="A10" s="308">
        <v>500.00099999999998</v>
      </c>
      <c r="B10" s="309"/>
      <c r="C10" s="310" t="s">
        <v>62</v>
      </c>
      <c r="D10" s="310"/>
      <c r="E10" s="309">
        <v>1000</v>
      </c>
      <c r="F10" s="309"/>
      <c r="G10" s="310" t="s">
        <v>60</v>
      </c>
      <c r="H10" s="312"/>
      <c r="I10" s="413">
        <v>77000</v>
      </c>
      <c r="J10" s="317"/>
      <c r="K10" s="317"/>
      <c r="L10" s="178" t="s">
        <v>61</v>
      </c>
      <c r="M10" s="316">
        <v>100000</v>
      </c>
      <c r="N10" s="317"/>
      <c r="O10" s="317"/>
      <c r="P10" s="176" t="s">
        <v>61</v>
      </c>
      <c r="Q10" s="343">
        <v>70000</v>
      </c>
      <c r="R10" s="342"/>
      <c r="S10" s="342"/>
      <c r="T10" s="78" t="s">
        <v>61</v>
      </c>
      <c r="U10" s="343">
        <v>40000</v>
      </c>
      <c r="V10" s="342"/>
      <c r="W10" s="342"/>
      <c r="X10" s="515"/>
      <c r="Y10" s="351"/>
      <c r="Z10" s="352"/>
      <c r="AA10" s="352"/>
      <c r="AB10" s="515"/>
      <c r="AC10" s="458"/>
      <c r="AD10" s="459"/>
      <c r="AE10" s="459"/>
      <c r="AF10" s="522"/>
      <c r="AG10" s="527"/>
      <c r="AH10" s="528"/>
      <c r="AI10" s="528"/>
      <c r="AJ10" s="515"/>
      <c r="AK10" s="458"/>
      <c r="AL10" s="459"/>
      <c r="AM10" s="459"/>
      <c r="AN10" s="522"/>
      <c r="AO10" s="458"/>
      <c r="AP10" s="459"/>
      <c r="AQ10" s="459"/>
      <c r="AR10" s="522"/>
      <c r="AS10" s="458"/>
      <c r="AT10" s="459"/>
      <c r="AU10" s="459"/>
      <c r="AV10" s="462"/>
      <c r="AW10" s="458"/>
      <c r="AX10" s="459"/>
      <c r="AY10" s="459"/>
      <c r="AZ10" s="462"/>
    </row>
    <row r="11" spans="1:60">
      <c r="A11" s="308">
        <v>1000.001</v>
      </c>
      <c r="B11" s="309"/>
      <c r="C11" s="310" t="s">
        <v>62</v>
      </c>
      <c r="D11" s="310"/>
      <c r="E11" s="309">
        <v>2000</v>
      </c>
      <c r="F11" s="309"/>
      <c r="G11" s="310" t="s">
        <v>60</v>
      </c>
      <c r="H11" s="312"/>
      <c r="I11" s="313" t="s">
        <v>84</v>
      </c>
      <c r="J11" s="314"/>
      <c r="K11" s="314"/>
      <c r="L11" s="315"/>
      <c r="M11" s="316">
        <v>150000</v>
      </c>
      <c r="N11" s="317"/>
      <c r="O11" s="317"/>
      <c r="P11" s="179" t="s">
        <v>61</v>
      </c>
      <c r="Q11" s="423">
        <v>110000</v>
      </c>
      <c r="R11" s="365"/>
      <c r="S11" s="365"/>
      <c r="T11" s="78" t="s">
        <v>61</v>
      </c>
      <c r="U11" s="368">
        <v>55000</v>
      </c>
      <c r="V11" s="369"/>
      <c r="W11" s="369"/>
      <c r="X11" s="123" t="s">
        <v>61</v>
      </c>
      <c r="Y11" s="364">
        <v>84000</v>
      </c>
      <c r="Z11" s="365"/>
      <c r="AA11" s="365"/>
      <c r="AB11" s="509" t="s">
        <v>61</v>
      </c>
      <c r="AC11" s="463">
        <v>84000</v>
      </c>
      <c r="AD11" s="464"/>
      <c r="AE11" s="464"/>
      <c r="AF11" s="512" t="s">
        <v>61</v>
      </c>
      <c r="AG11" s="516">
        <v>20000</v>
      </c>
      <c r="AH11" s="517"/>
      <c r="AI11" s="517"/>
      <c r="AJ11" s="509" t="s">
        <v>61</v>
      </c>
      <c r="AK11" s="463">
        <v>24000</v>
      </c>
      <c r="AL11" s="464"/>
      <c r="AM11" s="464"/>
      <c r="AN11" s="512" t="s">
        <v>61</v>
      </c>
      <c r="AO11" s="463">
        <v>84000</v>
      </c>
      <c r="AP11" s="464"/>
      <c r="AQ11" s="464"/>
      <c r="AR11" s="512" t="s">
        <v>61</v>
      </c>
      <c r="AS11" s="463">
        <v>20000</v>
      </c>
      <c r="AT11" s="464"/>
      <c r="AU11" s="464"/>
      <c r="AV11" s="467" t="s">
        <v>61</v>
      </c>
      <c r="AW11" s="463">
        <v>30000</v>
      </c>
      <c r="AX11" s="464"/>
      <c r="AY11" s="464"/>
      <c r="AZ11" s="467" t="s">
        <v>61</v>
      </c>
      <c r="BD11" s="115"/>
      <c r="BE11" s="116"/>
      <c r="BF11" s="116"/>
      <c r="BG11" s="116"/>
      <c r="BH11" s="117"/>
    </row>
    <row r="12" spans="1:60">
      <c r="A12" s="308">
        <v>2000.001</v>
      </c>
      <c r="B12" s="309"/>
      <c r="C12" s="310" t="s">
        <v>62</v>
      </c>
      <c r="D12" s="310"/>
      <c r="E12" s="309">
        <v>3000</v>
      </c>
      <c r="F12" s="309"/>
      <c r="G12" s="310" t="s">
        <v>60</v>
      </c>
      <c r="H12" s="312"/>
      <c r="I12" s="313" t="s">
        <v>84</v>
      </c>
      <c r="J12" s="314"/>
      <c r="K12" s="314"/>
      <c r="L12" s="315"/>
      <c r="M12" s="316">
        <v>190000</v>
      </c>
      <c r="N12" s="317"/>
      <c r="O12" s="317"/>
      <c r="P12" s="176" t="s">
        <v>61</v>
      </c>
      <c r="Q12" s="343">
        <v>150000</v>
      </c>
      <c r="R12" s="342"/>
      <c r="S12" s="342"/>
      <c r="T12" s="78" t="s">
        <v>61</v>
      </c>
      <c r="U12" s="364">
        <v>65000</v>
      </c>
      <c r="V12" s="365"/>
      <c r="W12" s="365"/>
      <c r="X12" s="509" t="s">
        <v>61</v>
      </c>
      <c r="Y12" s="349"/>
      <c r="Z12" s="350"/>
      <c r="AA12" s="350"/>
      <c r="AB12" s="510"/>
      <c r="AC12" s="456"/>
      <c r="AD12" s="457"/>
      <c r="AE12" s="457"/>
      <c r="AF12" s="513"/>
      <c r="AG12" s="518"/>
      <c r="AH12" s="519"/>
      <c r="AI12" s="519"/>
      <c r="AJ12" s="510"/>
      <c r="AK12" s="456"/>
      <c r="AL12" s="457"/>
      <c r="AM12" s="457"/>
      <c r="AN12" s="513"/>
      <c r="AO12" s="456"/>
      <c r="AP12" s="457"/>
      <c r="AQ12" s="457"/>
      <c r="AR12" s="513"/>
      <c r="AS12" s="456"/>
      <c r="AT12" s="457"/>
      <c r="AU12" s="457"/>
      <c r="AV12" s="461"/>
      <c r="AW12" s="456"/>
      <c r="AX12" s="457"/>
      <c r="AY12" s="457"/>
      <c r="AZ12" s="461"/>
      <c r="BD12" s="116"/>
      <c r="BE12" s="116"/>
      <c r="BF12" s="116"/>
      <c r="BG12" s="116"/>
      <c r="BH12" s="117"/>
    </row>
    <row r="13" spans="1:60">
      <c r="A13" s="308">
        <v>3000.0010000000002</v>
      </c>
      <c r="B13" s="309"/>
      <c r="C13" s="310" t="s">
        <v>62</v>
      </c>
      <c r="D13" s="310"/>
      <c r="E13" s="309">
        <v>4000</v>
      </c>
      <c r="F13" s="309"/>
      <c r="G13" s="310" t="s">
        <v>60</v>
      </c>
      <c r="H13" s="312"/>
      <c r="I13" s="313" t="s">
        <v>84</v>
      </c>
      <c r="J13" s="314"/>
      <c r="K13" s="314"/>
      <c r="L13" s="315"/>
      <c r="M13" s="316">
        <v>220000</v>
      </c>
      <c r="N13" s="317"/>
      <c r="O13" s="317"/>
      <c r="P13" s="176" t="s">
        <v>61</v>
      </c>
      <c r="Q13" s="343">
        <v>170000</v>
      </c>
      <c r="R13" s="342"/>
      <c r="S13" s="342"/>
      <c r="T13" s="78" t="s">
        <v>61</v>
      </c>
      <c r="U13" s="364">
        <v>65000</v>
      </c>
      <c r="V13" s="365"/>
      <c r="W13" s="365"/>
      <c r="X13" s="510"/>
      <c r="Y13" s="349"/>
      <c r="Z13" s="350"/>
      <c r="AA13" s="350"/>
      <c r="AB13" s="510"/>
      <c r="AC13" s="456"/>
      <c r="AD13" s="457"/>
      <c r="AE13" s="457"/>
      <c r="AF13" s="513"/>
      <c r="AG13" s="518"/>
      <c r="AH13" s="519"/>
      <c r="AI13" s="519"/>
      <c r="AJ13" s="510"/>
      <c r="AK13" s="456"/>
      <c r="AL13" s="457"/>
      <c r="AM13" s="457"/>
      <c r="AN13" s="513"/>
      <c r="AO13" s="456"/>
      <c r="AP13" s="457"/>
      <c r="AQ13" s="457"/>
      <c r="AR13" s="513"/>
      <c r="AS13" s="456"/>
      <c r="AT13" s="457"/>
      <c r="AU13" s="457"/>
      <c r="AV13" s="461"/>
      <c r="AW13" s="456"/>
      <c r="AX13" s="457"/>
      <c r="AY13" s="457"/>
      <c r="AZ13" s="461"/>
      <c r="BD13" s="116"/>
      <c r="BE13" s="116"/>
      <c r="BF13" s="116"/>
      <c r="BG13" s="116"/>
      <c r="BH13" s="117"/>
    </row>
    <row r="14" spans="1:60">
      <c r="A14" s="308">
        <v>4000.0010000000002</v>
      </c>
      <c r="B14" s="309"/>
      <c r="C14" s="310" t="s">
        <v>62</v>
      </c>
      <c r="D14" s="310"/>
      <c r="E14" s="309">
        <v>5000</v>
      </c>
      <c r="F14" s="309"/>
      <c r="G14" s="310" t="s">
        <v>60</v>
      </c>
      <c r="H14" s="312"/>
      <c r="I14" s="313" t="s">
        <v>84</v>
      </c>
      <c r="J14" s="314"/>
      <c r="K14" s="314"/>
      <c r="L14" s="315"/>
      <c r="M14" s="316">
        <v>250000</v>
      </c>
      <c r="N14" s="317"/>
      <c r="O14" s="317"/>
      <c r="P14" s="176" t="s">
        <v>61</v>
      </c>
      <c r="Q14" s="343">
        <v>190000</v>
      </c>
      <c r="R14" s="342"/>
      <c r="S14" s="342"/>
      <c r="T14" s="78" t="s">
        <v>61</v>
      </c>
      <c r="U14" s="364">
        <v>65000</v>
      </c>
      <c r="V14" s="365"/>
      <c r="W14" s="365"/>
      <c r="X14" s="510"/>
      <c r="Y14" s="349"/>
      <c r="Z14" s="350"/>
      <c r="AA14" s="350"/>
      <c r="AB14" s="510"/>
      <c r="AC14" s="456"/>
      <c r="AD14" s="457"/>
      <c r="AE14" s="457"/>
      <c r="AF14" s="513"/>
      <c r="AG14" s="518"/>
      <c r="AH14" s="519"/>
      <c r="AI14" s="519"/>
      <c r="AJ14" s="510"/>
      <c r="AK14" s="456"/>
      <c r="AL14" s="457"/>
      <c r="AM14" s="457"/>
      <c r="AN14" s="513"/>
      <c r="AO14" s="456"/>
      <c r="AP14" s="457"/>
      <c r="AQ14" s="457"/>
      <c r="AR14" s="513"/>
      <c r="AS14" s="456"/>
      <c r="AT14" s="457"/>
      <c r="AU14" s="457"/>
      <c r="AV14" s="461"/>
      <c r="AW14" s="456"/>
      <c r="AX14" s="457"/>
      <c r="AY14" s="457"/>
      <c r="AZ14" s="461"/>
      <c r="BD14" s="116"/>
      <c r="BE14" s="116"/>
      <c r="BF14" s="116"/>
      <c r="BG14" s="116"/>
      <c r="BH14" s="117"/>
    </row>
    <row r="15" spans="1:60">
      <c r="A15" s="308">
        <v>5000.0010000000002</v>
      </c>
      <c r="B15" s="309"/>
      <c r="C15" s="310" t="s">
        <v>62</v>
      </c>
      <c r="D15" s="310"/>
      <c r="E15" s="309">
        <v>6000</v>
      </c>
      <c r="F15" s="309"/>
      <c r="G15" s="310" t="s">
        <v>60</v>
      </c>
      <c r="H15" s="312"/>
      <c r="I15" s="313" t="s">
        <v>84</v>
      </c>
      <c r="J15" s="314"/>
      <c r="K15" s="314"/>
      <c r="L15" s="315"/>
      <c r="M15" s="316">
        <v>270000</v>
      </c>
      <c r="N15" s="317"/>
      <c r="O15" s="317"/>
      <c r="P15" s="176" t="s">
        <v>61</v>
      </c>
      <c r="Q15" s="343">
        <v>210000</v>
      </c>
      <c r="R15" s="342"/>
      <c r="S15" s="342"/>
      <c r="T15" s="78" t="s">
        <v>61</v>
      </c>
      <c r="U15" s="364">
        <v>65000</v>
      </c>
      <c r="V15" s="365"/>
      <c r="W15" s="365"/>
      <c r="X15" s="510"/>
      <c r="Y15" s="349"/>
      <c r="Z15" s="350"/>
      <c r="AA15" s="350"/>
      <c r="AB15" s="510"/>
      <c r="AC15" s="456"/>
      <c r="AD15" s="457"/>
      <c r="AE15" s="457"/>
      <c r="AF15" s="513"/>
      <c r="AG15" s="518"/>
      <c r="AH15" s="519"/>
      <c r="AI15" s="519"/>
      <c r="AJ15" s="510"/>
      <c r="AK15" s="456"/>
      <c r="AL15" s="457"/>
      <c r="AM15" s="457"/>
      <c r="AN15" s="513"/>
      <c r="AO15" s="456"/>
      <c r="AP15" s="457"/>
      <c r="AQ15" s="457"/>
      <c r="AR15" s="513"/>
      <c r="AS15" s="456"/>
      <c r="AT15" s="457"/>
      <c r="AU15" s="457"/>
      <c r="AV15" s="461"/>
      <c r="AW15" s="456"/>
      <c r="AX15" s="457"/>
      <c r="AY15" s="457"/>
      <c r="AZ15" s="461"/>
      <c r="BD15" s="116"/>
      <c r="BE15" s="116"/>
      <c r="BF15" s="116"/>
      <c r="BG15" s="116"/>
      <c r="BH15" s="117"/>
    </row>
    <row r="16" spans="1:60">
      <c r="A16" s="308">
        <v>6000.0010000000002</v>
      </c>
      <c r="B16" s="309"/>
      <c r="C16" s="310" t="s">
        <v>62</v>
      </c>
      <c r="D16" s="310"/>
      <c r="E16" s="309">
        <v>8000</v>
      </c>
      <c r="F16" s="309"/>
      <c r="G16" s="310" t="s">
        <v>60</v>
      </c>
      <c r="H16" s="312"/>
      <c r="I16" s="313" t="s">
        <v>84</v>
      </c>
      <c r="J16" s="314"/>
      <c r="K16" s="314"/>
      <c r="L16" s="315"/>
      <c r="M16" s="316">
        <v>320000</v>
      </c>
      <c r="N16" s="317"/>
      <c r="O16" s="317"/>
      <c r="P16" s="176" t="s">
        <v>61</v>
      </c>
      <c r="Q16" s="343">
        <v>240000</v>
      </c>
      <c r="R16" s="342"/>
      <c r="S16" s="342"/>
      <c r="T16" s="78" t="s">
        <v>61</v>
      </c>
      <c r="U16" s="364">
        <v>65000</v>
      </c>
      <c r="V16" s="365"/>
      <c r="W16" s="365"/>
      <c r="X16" s="510"/>
      <c r="Y16" s="349"/>
      <c r="Z16" s="350"/>
      <c r="AA16" s="350"/>
      <c r="AB16" s="510"/>
      <c r="AC16" s="456"/>
      <c r="AD16" s="457"/>
      <c r="AE16" s="457"/>
      <c r="AF16" s="513"/>
      <c r="AG16" s="518"/>
      <c r="AH16" s="519"/>
      <c r="AI16" s="519"/>
      <c r="AJ16" s="510"/>
      <c r="AK16" s="456"/>
      <c r="AL16" s="457"/>
      <c r="AM16" s="457"/>
      <c r="AN16" s="513"/>
      <c r="AO16" s="456"/>
      <c r="AP16" s="457"/>
      <c r="AQ16" s="457"/>
      <c r="AR16" s="513"/>
      <c r="AS16" s="456"/>
      <c r="AT16" s="457"/>
      <c r="AU16" s="457"/>
      <c r="AV16" s="461"/>
      <c r="AW16" s="456"/>
      <c r="AX16" s="457"/>
      <c r="AY16" s="457"/>
      <c r="AZ16" s="461"/>
    </row>
    <row r="17" spans="1:57">
      <c r="A17" s="308">
        <v>8000.0010000000002</v>
      </c>
      <c r="B17" s="309"/>
      <c r="C17" s="310" t="s">
        <v>62</v>
      </c>
      <c r="D17" s="310"/>
      <c r="E17" s="309">
        <v>10000</v>
      </c>
      <c r="F17" s="309"/>
      <c r="G17" s="310" t="s">
        <v>60</v>
      </c>
      <c r="H17" s="312"/>
      <c r="I17" s="313" t="s">
        <v>84</v>
      </c>
      <c r="J17" s="314"/>
      <c r="K17" s="314"/>
      <c r="L17" s="315"/>
      <c r="M17" s="316">
        <v>360000</v>
      </c>
      <c r="N17" s="317"/>
      <c r="O17" s="317"/>
      <c r="P17" s="176" t="s">
        <v>61</v>
      </c>
      <c r="Q17" s="343">
        <v>270000</v>
      </c>
      <c r="R17" s="342"/>
      <c r="S17" s="342"/>
      <c r="T17" s="78" t="s">
        <v>61</v>
      </c>
      <c r="U17" s="364">
        <v>65000</v>
      </c>
      <c r="V17" s="365"/>
      <c r="W17" s="365"/>
      <c r="X17" s="515"/>
      <c r="Y17" s="351"/>
      <c r="Z17" s="352"/>
      <c r="AA17" s="352"/>
      <c r="AB17" s="515"/>
      <c r="AC17" s="458"/>
      <c r="AD17" s="459"/>
      <c r="AE17" s="459"/>
      <c r="AF17" s="522"/>
      <c r="AG17" s="518"/>
      <c r="AH17" s="519"/>
      <c r="AI17" s="519"/>
      <c r="AJ17" s="510"/>
      <c r="AK17" s="456"/>
      <c r="AL17" s="457"/>
      <c r="AM17" s="457"/>
      <c r="AN17" s="513"/>
      <c r="AO17" s="458"/>
      <c r="AP17" s="459"/>
      <c r="AQ17" s="459"/>
      <c r="AR17" s="522"/>
      <c r="AS17" s="456"/>
      <c r="AT17" s="457"/>
      <c r="AU17" s="457"/>
      <c r="AV17" s="461"/>
      <c r="AW17" s="456"/>
      <c r="AX17" s="457"/>
      <c r="AY17" s="457"/>
      <c r="AZ17" s="461"/>
    </row>
    <row r="18" spans="1:57">
      <c r="A18" s="308">
        <v>10000.001</v>
      </c>
      <c r="B18" s="309"/>
      <c r="C18" s="310" t="s">
        <v>62</v>
      </c>
      <c r="D18" s="310"/>
      <c r="E18" s="309">
        <v>15000</v>
      </c>
      <c r="F18" s="309"/>
      <c r="G18" s="310" t="s">
        <v>60</v>
      </c>
      <c r="H18" s="312"/>
      <c r="I18" s="313" t="s">
        <v>84</v>
      </c>
      <c r="J18" s="314"/>
      <c r="K18" s="314"/>
      <c r="L18" s="315"/>
      <c r="M18" s="316">
        <v>420000</v>
      </c>
      <c r="N18" s="317"/>
      <c r="O18" s="317"/>
      <c r="P18" s="176" t="s">
        <v>61</v>
      </c>
      <c r="Q18" s="343">
        <v>310000</v>
      </c>
      <c r="R18" s="342"/>
      <c r="S18" s="342"/>
      <c r="T18" s="78" t="s">
        <v>61</v>
      </c>
      <c r="U18" s="364">
        <v>85000</v>
      </c>
      <c r="V18" s="365"/>
      <c r="W18" s="365"/>
      <c r="X18" s="509" t="s">
        <v>61</v>
      </c>
      <c r="Y18" s="364">
        <v>120000</v>
      </c>
      <c r="Z18" s="365"/>
      <c r="AA18" s="365"/>
      <c r="AB18" s="509" t="s">
        <v>61</v>
      </c>
      <c r="AC18" s="463">
        <v>120000</v>
      </c>
      <c r="AD18" s="464"/>
      <c r="AE18" s="464"/>
      <c r="AF18" s="512" t="s">
        <v>61</v>
      </c>
      <c r="AG18" s="518"/>
      <c r="AH18" s="519"/>
      <c r="AI18" s="519"/>
      <c r="AJ18" s="510"/>
      <c r="AK18" s="456"/>
      <c r="AL18" s="457"/>
      <c r="AM18" s="457"/>
      <c r="AN18" s="513"/>
      <c r="AO18" s="463">
        <v>120000</v>
      </c>
      <c r="AP18" s="464"/>
      <c r="AQ18" s="464"/>
      <c r="AR18" s="512" t="s">
        <v>61</v>
      </c>
      <c r="AS18" s="456"/>
      <c r="AT18" s="457"/>
      <c r="AU18" s="457"/>
      <c r="AV18" s="461"/>
      <c r="AW18" s="456"/>
      <c r="AX18" s="457"/>
      <c r="AY18" s="457"/>
      <c r="AZ18" s="461"/>
      <c r="BA18" s="6"/>
      <c r="BB18" s="6"/>
      <c r="BC18" s="6"/>
      <c r="BD18" s="6"/>
      <c r="BE18" s="6"/>
    </row>
    <row r="19" spans="1:57">
      <c r="A19" s="308">
        <v>15000.001</v>
      </c>
      <c r="B19" s="309"/>
      <c r="C19" s="310" t="s">
        <v>62</v>
      </c>
      <c r="D19" s="310"/>
      <c r="E19" s="309">
        <v>20000</v>
      </c>
      <c r="F19" s="309"/>
      <c r="G19" s="310" t="s">
        <v>60</v>
      </c>
      <c r="H19" s="312"/>
      <c r="I19" s="313" t="s">
        <v>84</v>
      </c>
      <c r="J19" s="314"/>
      <c r="K19" s="314"/>
      <c r="L19" s="315"/>
      <c r="M19" s="316">
        <v>470000</v>
      </c>
      <c r="N19" s="317"/>
      <c r="O19" s="317"/>
      <c r="P19" s="176" t="s">
        <v>61</v>
      </c>
      <c r="Q19" s="343">
        <v>340000</v>
      </c>
      <c r="R19" s="342"/>
      <c r="S19" s="342"/>
      <c r="T19" s="78" t="s">
        <v>61</v>
      </c>
      <c r="U19" s="364">
        <v>85000</v>
      </c>
      <c r="V19" s="365"/>
      <c r="W19" s="365"/>
      <c r="X19" s="510"/>
      <c r="Y19" s="349"/>
      <c r="Z19" s="350"/>
      <c r="AA19" s="350"/>
      <c r="AB19" s="510"/>
      <c r="AC19" s="456"/>
      <c r="AD19" s="457"/>
      <c r="AE19" s="457"/>
      <c r="AF19" s="513"/>
      <c r="AG19" s="518"/>
      <c r="AH19" s="519"/>
      <c r="AI19" s="519"/>
      <c r="AJ19" s="510"/>
      <c r="AK19" s="456"/>
      <c r="AL19" s="457"/>
      <c r="AM19" s="457"/>
      <c r="AN19" s="513"/>
      <c r="AO19" s="456"/>
      <c r="AP19" s="457"/>
      <c r="AQ19" s="457"/>
      <c r="AR19" s="513"/>
      <c r="AS19" s="456"/>
      <c r="AT19" s="457"/>
      <c r="AU19" s="457"/>
      <c r="AV19" s="461"/>
      <c r="AW19" s="456"/>
      <c r="AX19" s="457"/>
      <c r="AY19" s="457"/>
      <c r="AZ19" s="461"/>
      <c r="BA19" s="6"/>
      <c r="BB19" s="6"/>
      <c r="BC19" s="6"/>
      <c r="BD19" s="6"/>
      <c r="BE19" s="124"/>
    </row>
    <row r="20" spans="1:57">
      <c r="A20" s="308">
        <v>20000.001</v>
      </c>
      <c r="B20" s="309"/>
      <c r="C20" s="310" t="s">
        <v>62</v>
      </c>
      <c r="D20" s="310"/>
      <c r="E20" s="309">
        <v>30000</v>
      </c>
      <c r="F20" s="309"/>
      <c r="G20" s="310" t="s">
        <v>60</v>
      </c>
      <c r="H20" s="312"/>
      <c r="I20" s="313" t="s">
        <v>84</v>
      </c>
      <c r="J20" s="314"/>
      <c r="K20" s="314"/>
      <c r="L20" s="315"/>
      <c r="M20" s="316">
        <v>550000</v>
      </c>
      <c r="N20" s="317"/>
      <c r="O20" s="317"/>
      <c r="P20" s="176" t="s">
        <v>61</v>
      </c>
      <c r="Q20" s="343">
        <v>400000</v>
      </c>
      <c r="R20" s="342"/>
      <c r="S20" s="342"/>
      <c r="T20" s="78" t="s">
        <v>61</v>
      </c>
      <c r="U20" s="364">
        <v>85000</v>
      </c>
      <c r="V20" s="365"/>
      <c r="W20" s="365"/>
      <c r="X20" s="510"/>
      <c r="Y20" s="349"/>
      <c r="Z20" s="350"/>
      <c r="AA20" s="350"/>
      <c r="AB20" s="510"/>
      <c r="AC20" s="456"/>
      <c r="AD20" s="457"/>
      <c r="AE20" s="457"/>
      <c r="AF20" s="513"/>
      <c r="AG20" s="518"/>
      <c r="AH20" s="519"/>
      <c r="AI20" s="519"/>
      <c r="AJ20" s="510"/>
      <c r="AK20" s="456"/>
      <c r="AL20" s="457"/>
      <c r="AM20" s="457"/>
      <c r="AN20" s="513"/>
      <c r="AO20" s="456"/>
      <c r="AP20" s="457"/>
      <c r="AQ20" s="457"/>
      <c r="AR20" s="513"/>
      <c r="AS20" s="456"/>
      <c r="AT20" s="457"/>
      <c r="AU20" s="457"/>
      <c r="AV20" s="461"/>
      <c r="AW20" s="456"/>
      <c r="AX20" s="457"/>
      <c r="AY20" s="457"/>
      <c r="AZ20" s="461"/>
      <c r="BA20" s="6"/>
      <c r="BC20" s="6"/>
      <c r="BD20" s="6"/>
      <c r="BE20" s="124"/>
    </row>
    <row r="21" spans="1:57">
      <c r="A21" s="308">
        <v>30000.001</v>
      </c>
      <c r="B21" s="309"/>
      <c r="C21" s="310" t="s">
        <v>62</v>
      </c>
      <c r="D21" s="310"/>
      <c r="E21" s="309">
        <v>50000</v>
      </c>
      <c r="F21" s="309"/>
      <c r="G21" s="310" t="s">
        <v>60</v>
      </c>
      <c r="H21" s="312"/>
      <c r="I21" s="313" t="s">
        <v>84</v>
      </c>
      <c r="J21" s="314"/>
      <c r="K21" s="314"/>
      <c r="L21" s="315"/>
      <c r="M21" s="316">
        <v>630000</v>
      </c>
      <c r="N21" s="317"/>
      <c r="O21" s="317"/>
      <c r="P21" s="176" t="s">
        <v>61</v>
      </c>
      <c r="Q21" s="343">
        <v>470000</v>
      </c>
      <c r="R21" s="342"/>
      <c r="S21" s="342"/>
      <c r="T21" s="78" t="s">
        <v>61</v>
      </c>
      <c r="U21" s="364">
        <v>85000</v>
      </c>
      <c r="V21" s="365"/>
      <c r="W21" s="365"/>
      <c r="X21" s="515"/>
      <c r="Y21" s="349"/>
      <c r="Z21" s="350"/>
      <c r="AA21" s="350"/>
      <c r="AB21" s="510"/>
      <c r="AC21" s="456"/>
      <c r="AD21" s="457"/>
      <c r="AE21" s="457"/>
      <c r="AF21" s="513"/>
      <c r="AG21" s="518"/>
      <c r="AH21" s="519"/>
      <c r="AI21" s="519"/>
      <c r="AJ21" s="510"/>
      <c r="AK21" s="456"/>
      <c r="AL21" s="457"/>
      <c r="AM21" s="457"/>
      <c r="AN21" s="513"/>
      <c r="AO21" s="456"/>
      <c r="AP21" s="457"/>
      <c r="AQ21" s="457"/>
      <c r="AR21" s="513"/>
      <c r="AS21" s="456"/>
      <c r="AT21" s="457"/>
      <c r="AU21" s="457"/>
      <c r="AV21" s="461"/>
      <c r="AW21" s="456"/>
      <c r="AX21" s="457"/>
      <c r="AY21" s="457"/>
      <c r="AZ21" s="461"/>
      <c r="BA21" s="6"/>
      <c r="BC21" s="6"/>
      <c r="BD21" s="6"/>
      <c r="BE21" s="124"/>
    </row>
    <row r="22" spans="1:57">
      <c r="A22" s="308">
        <v>50000.000999999997</v>
      </c>
      <c r="B22" s="309"/>
      <c r="C22" s="310" t="s">
        <v>62</v>
      </c>
      <c r="D22" s="310"/>
      <c r="E22" s="309">
        <v>70000</v>
      </c>
      <c r="F22" s="309"/>
      <c r="G22" s="310" t="s">
        <v>60</v>
      </c>
      <c r="H22" s="312"/>
      <c r="I22" s="313" t="s">
        <v>84</v>
      </c>
      <c r="J22" s="314"/>
      <c r="K22" s="314"/>
      <c r="L22" s="315"/>
      <c r="M22" s="316">
        <v>690000</v>
      </c>
      <c r="N22" s="317"/>
      <c r="O22" s="317"/>
      <c r="P22" s="176" t="s">
        <v>61</v>
      </c>
      <c r="Q22" s="343">
        <v>510000</v>
      </c>
      <c r="R22" s="342"/>
      <c r="S22" s="342"/>
      <c r="T22" s="78" t="s">
        <v>61</v>
      </c>
      <c r="U22" s="364">
        <v>155000</v>
      </c>
      <c r="V22" s="365"/>
      <c r="W22" s="365"/>
      <c r="X22" s="509" t="s">
        <v>61</v>
      </c>
      <c r="Y22" s="349"/>
      <c r="Z22" s="350"/>
      <c r="AA22" s="350"/>
      <c r="AB22" s="510"/>
      <c r="AC22" s="456"/>
      <c r="AD22" s="457"/>
      <c r="AE22" s="457"/>
      <c r="AF22" s="513"/>
      <c r="AG22" s="518"/>
      <c r="AH22" s="519"/>
      <c r="AI22" s="519"/>
      <c r="AJ22" s="510"/>
      <c r="AK22" s="456"/>
      <c r="AL22" s="457"/>
      <c r="AM22" s="457"/>
      <c r="AN22" s="513"/>
      <c r="AO22" s="456"/>
      <c r="AP22" s="457"/>
      <c r="AQ22" s="457"/>
      <c r="AR22" s="513"/>
      <c r="AS22" s="456"/>
      <c r="AT22" s="457"/>
      <c r="AU22" s="457"/>
      <c r="AV22" s="461"/>
      <c r="AW22" s="456"/>
      <c r="AX22" s="457"/>
      <c r="AY22" s="457"/>
      <c r="AZ22" s="461"/>
      <c r="BA22" s="6"/>
      <c r="BC22" s="6"/>
      <c r="BD22" s="6"/>
      <c r="BE22" s="124"/>
    </row>
    <row r="23" spans="1:57">
      <c r="A23" s="308">
        <v>70000.001000000004</v>
      </c>
      <c r="B23" s="309"/>
      <c r="C23" s="310" t="s">
        <v>62</v>
      </c>
      <c r="D23" s="310"/>
      <c r="E23" s="311">
        <v>100000</v>
      </c>
      <c r="F23" s="311"/>
      <c r="G23" s="310" t="s">
        <v>60</v>
      </c>
      <c r="H23" s="312"/>
      <c r="I23" s="313" t="s">
        <v>84</v>
      </c>
      <c r="J23" s="314"/>
      <c r="K23" s="314"/>
      <c r="L23" s="315"/>
      <c r="M23" s="316">
        <v>720000</v>
      </c>
      <c r="N23" s="317"/>
      <c r="O23" s="317"/>
      <c r="P23" s="176" t="s">
        <v>61</v>
      </c>
      <c r="Q23" s="343">
        <v>530000</v>
      </c>
      <c r="R23" s="342"/>
      <c r="S23" s="342"/>
      <c r="T23" s="78" t="s">
        <v>61</v>
      </c>
      <c r="U23" s="364">
        <v>155000</v>
      </c>
      <c r="V23" s="365"/>
      <c r="W23" s="365"/>
      <c r="X23" s="510"/>
      <c r="Y23" s="349"/>
      <c r="Z23" s="350"/>
      <c r="AA23" s="350"/>
      <c r="AB23" s="510"/>
      <c r="AC23" s="456"/>
      <c r="AD23" s="457"/>
      <c r="AE23" s="457"/>
      <c r="AF23" s="513"/>
      <c r="AG23" s="518"/>
      <c r="AH23" s="519"/>
      <c r="AI23" s="519"/>
      <c r="AJ23" s="510"/>
      <c r="AK23" s="456"/>
      <c r="AL23" s="457"/>
      <c r="AM23" s="457"/>
      <c r="AN23" s="513"/>
      <c r="AO23" s="456"/>
      <c r="AP23" s="457"/>
      <c r="AQ23" s="457"/>
      <c r="AR23" s="513"/>
      <c r="AS23" s="456"/>
      <c r="AT23" s="457"/>
      <c r="AU23" s="457"/>
      <c r="AV23" s="461"/>
      <c r="AW23" s="456"/>
      <c r="AX23" s="457"/>
      <c r="AY23" s="457"/>
      <c r="AZ23" s="461"/>
      <c r="BA23" s="6"/>
      <c r="BC23" s="6"/>
      <c r="BD23" s="6"/>
      <c r="BE23" s="124"/>
    </row>
    <row r="24" spans="1:57">
      <c r="A24" s="304">
        <v>100000.001</v>
      </c>
      <c r="B24" s="305"/>
      <c r="C24" s="306" t="s">
        <v>64</v>
      </c>
      <c r="D24" s="306"/>
      <c r="E24" s="306"/>
      <c r="F24" s="306"/>
      <c r="G24" s="306"/>
      <c r="H24" s="307"/>
      <c r="I24" s="429" t="s">
        <v>84</v>
      </c>
      <c r="J24" s="430"/>
      <c r="K24" s="430"/>
      <c r="L24" s="431"/>
      <c r="M24" s="432">
        <v>750000</v>
      </c>
      <c r="N24" s="433"/>
      <c r="O24" s="433"/>
      <c r="P24" s="179" t="s">
        <v>61</v>
      </c>
      <c r="Q24" s="434">
        <v>560000</v>
      </c>
      <c r="R24" s="435"/>
      <c r="S24" s="435"/>
      <c r="T24" s="101" t="s">
        <v>61</v>
      </c>
      <c r="U24" s="364">
        <v>155000</v>
      </c>
      <c r="V24" s="365"/>
      <c r="W24" s="365"/>
      <c r="X24" s="511"/>
      <c r="Y24" s="366"/>
      <c r="Z24" s="367"/>
      <c r="AA24" s="367"/>
      <c r="AB24" s="511"/>
      <c r="AC24" s="465"/>
      <c r="AD24" s="466"/>
      <c r="AE24" s="466"/>
      <c r="AF24" s="514"/>
      <c r="AG24" s="520"/>
      <c r="AH24" s="521"/>
      <c r="AI24" s="521"/>
      <c r="AJ24" s="511"/>
      <c r="AK24" s="465"/>
      <c r="AL24" s="466"/>
      <c r="AM24" s="466"/>
      <c r="AN24" s="514"/>
      <c r="AO24" s="465"/>
      <c r="AP24" s="466"/>
      <c r="AQ24" s="466"/>
      <c r="AR24" s="514"/>
      <c r="AS24" s="465"/>
      <c r="AT24" s="466"/>
      <c r="AU24" s="466"/>
      <c r="AV24" s="468"/>
      <c r="AW24" s="465"/>
      <c r="AX24" s="466"/>
      <c r="AY24" s="466"/>
      <c r="AZ24" s="468"/>
    </row>
    <row r="25" spans="1:57">
      <c r="A25" s="318" t="s">
        <v>65</v>
      </c>
      <c r="B25" s="319"/>
      <c r="C25" s="319"/>
      <c r="D25" s="319"/>
      <c r="E25" s="319"/>
      <c r="F25" s="319"/>
      <c r="G25" s="319"/>
      <c r="H25" s="320"/>
      <c r="I25" s="321" t="s">
        <v>84</v>
      </c>
      <c r="J25" s="322"/>
      <c r="K25" s="322"/>
      <c r="L25" s="323"/>
      <c r="M25" s="324">
        <v>24000</v>
      </c>
      <c r="N25" s="325"/>
      <c r="O25" s="325"/>
      <c r="P25" s="181" t="s">
        <v>61</v>
      </c>
      <c r="Q25" s="508" t="s">
        <v>63</v>
      </c>
      <c r="R25" s="505"/>
      <c r="S25" s="505"/>
      <c r="T25" s="506"/>
      <c r="U25" s="504" t="s">
        <v>63</v>
      </c>
      <c r="V25" s="505"/>
      <c r="W25" s="505"/>
      <c r="X25" s="506"/>
      <c r="Y25" s="504" t="s">
        <v>63</v>
      </c>
      <c r="Z25" s="505"/>
      <c r="AA25" s="505"/>
      <c r="AB25" s="506"/>
      <c r="AC25" s="504" t="s">
        <v>63</v>
      </c>
      <c r="AD25" s="505"/>
      <c r="AE25" s="505"/>
      <c r="AF25" s="506"/>
      <c r="AG25" s="504" t="s">
        <v>63</v>
      </c>
      <c r="AH25" s="505"/>
      <c r="AI25" s="505"/>
      <c r="AJ25" s="506"/>
      <c r="AK25" s="504" t="s">
        <v>63</v>
      </c>
      <c r="AL25" s="505"/>
      <c r="AM25" s="505"/>
      <c r="AN25" s="506"/>
      <c r="AO25" s="504" t="s">
        <v>63</v>
      </c>
      <c r="AP25" s="505"/>
      <c r="AQ25" s="505"/>
      <c r="AR25" s="506"/>
      <c r="AS25" s="504" t="s">
        <v>63</v>
      </c>
      <c r="AT25" s="505"/>
      <c r="AU25" s="505"/>
      <c r="AV25" s="507"/>
      <c r="AW25" s="426" t="s">
        <v>84</v>
      </c>
      <c r="AX25" s="427"/>
      <c r="AY25" s="427"/>
      <c r="AZ25" s="436"/>
    </row>
    <row r="26" spans="1:57">
      <c r="A26" s="318" t="s">
        <v>66</v>
      </c>
      <c r="B26" s="319"/>
      <c r="C26" s="319"/>
      <c r="D26" s="319"/>
      <c r="E26" s="319"/>
      <c r="F26" s="319"/>
      <c r="G26" s="319"/>
      <c r="H26" s="320"/>
      <c r="I26" s="321" t="s">
        <v>84</v>
      </c>
      <c r="J26" s="322"/>
      <c r="K26" s="322"/>
      <c r="L26" s="323"/>
      <c r="M26" s="324">
        <v>28000</v>
      </c>
      <c r="N26" s="325"/>
      <c r="O26" s="325"/>
      <c r="P26" s="182" t="s">
        <v>61</v>
      </c>
      <c r="Q26" s="532">
        <v>5000</v>
      </c>
      <c r="R26" s="533"/>
      <c r="S26" s="533"/>
      <c r="T26" s="118" t="s">
        <v>113</v>
      </c>
      <c r="U26" s="504" t="s">
        <v>63</v>
      </c>
      <c r="V26" s="505"/>
      <c r="W26" s="505"/>
      <c r="X26" s="506"/>
      <c r="Y26" s="504" t="s">
        <v>63</v>
      </c>
      <c r="Z26" s="505"/>
      <c r="AA26" s="505"/>
      <c r="AB26" s="506"/>
      <c r="AC26" s="504" t="s">
        <v>63</v>
      </c>
      <c r="AD26" s="505"/>
      <c r="AE26" s="505"/>
      <c r="AF26" s="506"/>
      <c r="AG26" s="504" t="s">
        <v>63</v>
      </c>
      <c r="AH26" s="505"/>
      <c r="AI26" s="505"/>
      <c r="AJ26" s="506"/>
      <c r="AK26" s="504" t="s">
        <v>63</v>
      </c>
      <c r="AL26" s="505"/>
      <c r="AM26" s="505"/>
      <c r="AN26" s="506"/>
      <c r="AO26" s="504" t="s">
        <v>63</v>
      </c>
      <c r="AP26" s="505"/>
      <c r="AQ26" s="505"/>
      <c r="AR26" s="506"/>
      <c r="AS26" s="504" t="s">
        <v>63</v>
      </c>
      <c r="AT26" s="505"/>
      <c r="AU26" s="505"/>
      <c r="AV26" s="507"/>
      <c r="AW26" s="442" t="s">
        <v>84</v>
      </c>
      <c r="AX26" s="438"/>
      <c r="AY26" s="438"/>
      <c r="AZ26" s="439"/>
    </row>
    <row r="27" spans="1:57">
      <c r="A27" s="64"/>
      <c r="B27" s="64"/>
      <c r="C27" s="64"/>
      <c r="D27" s="64"/>
      <c r="E27" s="64"/>
      <c r="F27" s="64"/>
      <c r="G27" s="64"/>
      <c r="H27" s="64"/>
      <c r="I27" s="119"/>
      <c r="J27" s="119"/>
      <c r="K27" s="119"/>
      <c r="L27" s="119"/>
      <c r="M27" s="79"/>
      <c r="N27" s="79"/>
      <c r="O27" s="79"/>
      <c r="P27" s="96"/>
      <c r="Q27" s="119"/>
      <c r="R27" s="120"/>
      <c r="S27" s="120"/>
      <c r="T27" s="120"/>
      <c r="U27" s="119"/>
      <c r="V27" s="120"/>
      <c r="W27" s="120"/>
      <c r="X27" s="120"/>
      <c r="Y27" s="119"/>
      <c r="Z27" s="120"/>
      <c r="AA27" s="120"/>
      <c r="AB27" s="120"/>
      <c r="AC27" s="119"/>
      <c r="AD27" s="120"/>
      <c r="AE27" s="120"/>
      <c r="AF27" s="120"/>
      <c r="AG27" s="119"/>
      <c r="AH27" s="120"/>
      <c r="AI27" s="120"/>
      <c r="AJ27" s="120"/>
      <c r="AK27" s="119"/>
      <c r="AL27" s="120"/>
      <c r="AM27" s="120"/>
      <c r="AN27" s="120"/>
      <c r="AO27" s="119"/>
      <c r="AP27" s="120"/>
      <c r="AQ27" s="120"/>
      <c r="AR27" s="120"/>
      <c r="AS27" s="119"/>
      <c r="AT27" s="120"/>
      <c r="AU27" s="120"/>
      <c r="AV27" s="120"/>
      <c r="AW27" s="58"/>
      <c r="AX27" s="62"/>
      <c r="AY27" s="58"/>
      <c r="AZ27" s="58"/>
    </row>
    <row r="28" spans="1:57" ht="19.5" thickBot="1">
      <c r="A28" s="2" t="s">
        <v>87</v>
      </c>
      <c r="B28" s="2" t="s">
        <v>88</v>
      </c>
      <c r="AW28" s="58"/>
      <c r="AX28" s="72"/>
      <c r="AY28" s="58"/>
      <c r="AZ28" s="58"/>
    </row>
    <row r="29" spans="1:57" ht="18" customHeight="1">
      <c r="A29" s="491" t="s">
        <v>2</v>
      </c>
      <c r="B29" s="487"/>
      <c r="C29" s="487"/>
      <c r="D29" s="487"/>
      <c r="E29" s="487"/>
      <c r="F29" s="487"/>
      <c r="G29" s="487"/>
      <c r="H29" s="487"/>
      <c r="I29" s="580" t="s">
        <v>89</v>
      </c>
      <c r="J29" s="581"/>
      <c r="K29" s="581"/>
      <c r="L29" s="582"/>
      <c r="M29" s="580" t="s">
        <v>0</v>
      </c>
      <c r="N29" s="581"/>
      <c r="O29" s="581"/>
      <c r="P29" s="582"/>
      <c r="Q29" s="583" t="s">
        <v>21</v>
      </c>
      <c r="R29" s="583"/>
      <c r="S29" s="583"/>
      <c r="T29" s="583"/>
      <c r="U29" s="584" t="s">
        <v>22</v>
      </c>
      <c r="V29" s="584"/>
      <c r="W29" s="584"/>
      <c r="X29" s="585"/>
      <c r="AC29" s="125"/>
      <c r="AD29" s="125"/>
      <c r="AE29" s="125"/>
      <c r="AF29" s="125"/>
      <c r="AG29" s="126"/>
      <c r="AH29" s="126"/>
      <c r="AI29" s="126"/>
      <c r="AJ29" s="126"/>
      <c r="AW29" s="58"/>
      <c r="AX29" s="58"/>
      <c r="AY29" s="75"/>
      <c r="AZ29" s="75"/>
    </row>
    <row r="30" spans="1:57">
      <c r="A30" s="492" t="s">
        <v>149</v>
      </c>
      <c r="B30" s="493"/>
      <c r="C30" s="493"/>
      <c r="D30" s="493"/>
      <c r="E30" s="493"/>
      <c r="F30" s="493"/>
      <c r="G30" s="493"/>
      <c r="H30" s="493"/>
      <c r="I30" s="576" t="str">
        <f>算定表!E21</f>
        <v>□</v>
      </c>
      <c r="J30" s="577"/>
      <c r="K30" s="577"/>
      <c r="L30" s="578"/>
      <c r="M30" s="579">
        <f>算定表!E8</f>
        <v>0</v>
      </c>
      <c r="N30" s="570"/>
      <c r="O30" s="570"/>
      <c r="P30" s="570"/>
      <c r="Q30" s="570" t="s">
        <v>27</v>
      </c>
      <c r="R30" s="570"/>
      <c r="S30" s="570"/>
      <c r="T30" s="570"/>
      <c r="U30" s="574" t="str">
        <f>IF(I30="■",IF(M30&lt;=1000,AK6,AK11),"")</f>
        <v/>
      </c>
      <c r="V30" s="574"/>
      <c r="W30" s="574"/>
      <c r="X30" s="575"/>
      <c r="Y30" s="127"/>
      <c r="Z30" s="127"/>
      <c r="AA30" s="127"/>
      <c r="AB30" s="127"/>
      <c r="AC30" s="127"/>
      <c r="AD30" s="127"/>
      <c r="AE30" s="127"/>
      <c r="AF30" s="127"/>
      <c r="AG30" s="127"/>
      <c r="AH30" s="127"/>
      <c r="AI30" s="127"/>
      <c r="AJ30" s="127"/>
      <c r="AK30" s="127"/>
      <c r="AL30" s="127"/>
      <c r="AM30" s="127"/>
      <c r="AN30" s="127"/>
      <c r="AO30" s="117"/>
    </row>
    <row r="31" spans="1:57">
      <c r="A31" s="492" t="s">
        <v>150</v>
      </c>
      <c r="B31" s="493"/>
      <c r="C31" s="493"/>
      <c r="D31" s="493"/>
      <c r="E31" s="493"/>
      <c r="F31" s="493"/>
      <c r="G31" s="493"/>
      <c r="H31" s="493"/>
      <c r="I31" s="571"/>
      <c r="J31" s="572"/>
      <c r="K31" s="572"/>
      <c r="L31" s="573"/>
      <c r="M31" s="570">
        <f>算定表!G23</f>
        <v>0</v>
      </c>
      <c r="N31" s="570"/>
      <c r="O31" s="570"/>
      <c r="P31" s="570"/>
      <c r="Q31" s="570" t="s">
        <v>28</v>
      </c>
      <c r="R31" s="570"/>
      <c r="S31" s="570"/>
      <c r="T31" s="570"/>
      <c r="U31" s="574" t="str">
        <f>IF(M31&lt;=200,"",IF(M31&lt;=1000,AC6,IF(M31&lt;=10000,AC11,AC18)))</f>
        <v/>
      </c>
      <c r="V31" s="574"/>
      <c r="W31" s="574"/>
      <c r="X31" s="575"/>
      <c r="Y31" s="127"/>
      <c r="Z31" s="127"/>
      <c r="AA31" s="127"/>
      <c r="AB31" s="127"/>
      <c r="AC31" s="127"/>
      <c r="AD31" s="127"/>
      <c r="AE31" s="127"/>
      <c r="AF31" s="127"/>
      <c r="AG31" s="127"/>
      <c r="AH31" s="127"/>
      <c r="AI31" s="127"/>
      <c r="AJ31" s="127"/>
      <c r="AK31" s="127"/>
      <c r="AL31" s="127"/>
      <c r="AM31" s="127"/>
      <c r="AN31" s="127"/>
    </row>
    <row r="32" spans="1:57" ht="18" customHeight="1">
      <c r="A32" s="492" t="s">
        <v>151</v>
      </c>
      <c r="B32" s="493"/>
      <c r="C32" s="493"/>
      <c r="D32" s="493"/>
      <c r="E32" s="493"/>
      <c r="F32" s="493"/>
      <c r="G32" s="493"/>
      <c r="H32" s="493"/>
      <c r="I32" s="571"/>
      <c r="J32" s="572"/>
      <c r="K32" s="572"/>
      <c r="L32" s="573"/>
      <c r="M32" s="570">
        <f>算定表!G25</f>
        <v>0</v>
      </c>
      <c r="N32" s="570"/>
      <c r="O32" s="570"/>
      <c r="P32" s="570"/>
      <c r="Q32" s="570" t="s">
        <v>29</v>
      </c>
      <c r="R32" s="570"/>
      <c r="S32" s="570"/>
      <c r="T32" s="570"/>
      <c r="U32" s="566" t="str">
        <f>IF(M32=0,"",IF(M32&lt;=1000,AO6,IF(M32&lt;=10000,AO11,AO18)))</f>
        <v/>
      </c>
      <c r="V32" s="566"/>
      <c r="W32" s="566"/>
      <c r="X32" s="567"/>
      <c r="Y32" s="127"/>
      <c r="Z32" s="127"/>
      <c r="AA32" s="127"/>
      <c r="AB32" s="127"/>
      <c r="AC32" s="127"/>
      <c r="AD32" s="127"/>
      <c r="AE32" s="127"/>
      <c r="AF32" s="127"/>
      <c r="AG32" s="127"/>
      <c r="AH32" s="127"/>
      <c r="AI32" s="127"/>
      <c r="AJ32" s="127"/>
      <c r="AK32" s="127"/>
      <c r="AL32" s="127"/>
      <c r="AM32" s="127"/>
      <c r="AN32" s="127"/>
    </row>
    <row r="33" spans="1:40">
      <c r="A33" s="568" t="s">
        <v>90</v>
      </c>
      <c r="B33" s="569"/>
      <c r="C33" s="569"/>
      <c r="D33" s="569"/>
      <c r="E33" s="569"/>
      <c r="F33" s="569"/>
      <c r="G33" s="569"/>
      <c r="H33" s="569"/>
      <c r="I33" s="562" t="str">
        <f>IF(算定表!E17="","",算定表!E17)</f>
        <v/>
      </c>
      <c r="J33" s="563"/>
      <c r="K33" s="563"/>
      <c r="L33" s="564"/>
      <c r="M33" s="565">
        <f>算定表!G27</f>
        <v>0</v>
      </c>
      <c r="N33" s="565"/>
      <c r="O33" s="565"/>
      <c r="P33" s="565"/>
      <c r="Q33" s="565" t="s">
        <v>30</v>
      </c>
      <c r="R33" s="565"/>
      <c r="S33" s="565"/>
      <c r="T33" s="565"/>
      <c r="U33" s="566" t="str">
        <f>IF(M33=0,"",IF(M33&lt;=1000,AS6,AS11))</f>
        <v/>
      </c>
      <c r="V33" s="566"/>
      <c r="W33" s="566"/>
      <c r="X33" s="567"/>
      <c r="Y33" s="127"/>
      <c r="Z33" s="127"/>
      <c r="AA33" s="127"/>
      <c r="AB33" s="127"/>
      <c r="AC33" s="127"/>
      <c r="AD33" s="127"/>
      <c r="AE33" s="127"/>
      <c r="AF33" s="127"/>
      <c r="AG33" s="127"/>
      <c r="AH33" s="127"/>
      <c r="AI33" s="127"/>
      <c r="AJ33" s="127"/>
      <c r="AK33" s="127"/>
      <c r="AL33" s="127"/>
      <c r="AM33" s="127"/>
      <c r="AN33" s="127"/>
    </row>
    <row r="34" spans="1:40" ht="19.5" customHeight="1">
      <c r="A34" s="568" t="s">
        <v>91</v>
      </c>
      <c r="B34" s="569"/>
      <c r="C34" s="569"/>
      <c r="D34" s="569"/>
      <c r="E34" s="569"/>
      <c r="F34" s="569"/>
      <c r="G34" s="569"/>
      <c r="H34" s="569"/>
      <c r="I34" s="562" t="str">
        <f>IF(算定表!E18="","",算定表!E18)</f>
        <v/>
      </c>
      <c r="J34" s="563"/>
      <c r="K34" s="563"/>
      <c r="L34" s="564"/>
      <c r="M34" s="565">
        <f>算定表!G29</f>
        <v>0</v>
      </c>
      <c r="N34" s="565"/>
      <c r="O34" s="565"/>
      <c r="P34" s="565"/>
      <c r="Q34" s="565" t="s">
        <v>32</v>
      </c>
      <c r="R34" s="565"/>
      <c r="S34" s="565"/>
      <c r="T34" s="565"/>
      <c r="U34" s="566" t="str">
        <f>IF(M34=0,"",IF(M34&lt;=1000,AW6,AW11))</f>
        <v/>
      </c>
      <c r="V34" s="566"/>
      <c r="W34" s="566"/>
      <c r="X34" s="567"/>
      <c r="Y34" s="127"/>
      <c r="Z34" s="127"/>
      <c r="AA34" s="127"/>
      <c r="AB34" s="127"/>
      <c r="AC34" s="127"/>
      <c r="AD34" s="127"/>
      <c r="AE34" s="127"/>
      <c r="AF34" s="127"/>
      <c r="AG34" s="127"/>
      <c r="AH34" s="127"/>
      <c r="AI34" s="127"/>
      <c r="AJ34" s="127"/>
      <c r="AK34" s="127"/>
      <c r="AL34" s="127"/>
      <c r="AM34" s="127"/>
      <c r="AN34" s="127"/>
    </row>
    <row r="35" spans="1:40">
      <c r="A35" s="492" t="s">
        <v>244</v>
      </c>
      <c r="B35" s="493"/>
      <c r="C35" s="493"/>
      <c r="D35" s="493"/>
      <c r="E35" s="493"/>
      <c r="F35" s="493"/>
      <c r="G35" s="493"/>
      <c r="H35" s="493"/>
      <c r="I35" s="576" t="str">
        <f>IF(算定表!E31="","",算定表!E31)</f>
        <v/>
      </c>
      <c r="J35" s="577"/>
      <c r="K35" s="577"/>
      <c r="L35" s="578"/>
      <c r="M35" s="586"/>
      <c r="N35" s="586"/>
      <c r="O35" s="586"/>
      <c r="P35" s="586"/>
      <c r="Q35" s="570" t="s">
        <v>242</v>
      </c>
      <c r="R35" s="570"/>
      <c r="S35" s="570"/>
      <c r="T35" s="570"/>
      <c r="U35" s="574" t="str">
        <f>IF(I35="■",2000,"")</f>
        <v/>
      </c>
      <c r="V35" s="574"/>
      <c r="W35" s="574"/>
      <c r="X35" s="575"/>
    </row>
    <row r="36" spans="1:40">
      <c r="A36" s="492" t="s">
        <v>187</v>
      </c>
      <c r="B36" s="493"/>
      <c r="C36" s="493"/>
      <c r="D36" s="493"/>
      <c r="E36" s="493"/>
      <c r="F36" s="493"/>
      <c r="G36" s="493"/>
      <c r="H36" s="493"/>
      <c r="I36" s="576" t="str">
        <f>IF(算定表!E33="","",算定表!E33)</f>
        <v/>
      </c>
      <c r="J36" s="577"/>
      <c r="K36" s="577"/>
      <c r="L36" s="578"/>
      <c r="M36" s="586"/>
      <c r="N36" s="586"/>
      <c r="O36" s="586"/>
      <c r="P36" s="586"/>
      <c r="Q36" s="570" t="s">
        <v>243</v>
      </c>
      <c r="R36" s="570"/>
      <c r="S36" s="570"/>
      <c r="T36" s="570"/>
      <c r="U36" s="574" t="str">
        <f>IF(I36="書面",2000,"")</f>
        <v/>
      </c>
      <c r="V36" s="574"/>
      <c r="W36" s="574"/>
      <c r="X36" s="575"/>
    </row>
  </sheetData>
  <sheetProtection algorithmName="SHA-512" hashValue="tnStZbgr07vqtiZAhJiHZtEZcKXsNBXEeeDyg7QG2OEdZ/kYQaMU4yzUUpO7S+VQ1y+83de91SHq6zCLO/7JYw==" saltValue="NvjYIirJLlCPWx47pwxj9Q==" spinCount="100000" sheet="1" formatCells="0" selectLockedCells="1"/>
  <mergeCells count="275">
    <mergeCell ref="A35:H35"/>
    <mergeCell ref="I35:L35"/>
    <mergeCell ref="M35:P35"/>
    <mergeCell ref="Q35:T35"/>
    <mergeCell ref="U35:X35"/>
    <mergeCell ref="A36:H36"/>
    <mergeCell ref="I36:L36"/>
    <mergeCell ref="M36:P36"/>
    <mergeCell ref="Q36:T36"/>
    <mergeCell ref="U36:X36"/>
    <mergeCell ref="A2:AV2"/>
    <mergeCell ref="A3:H5"/>
    <mergeCell ref="I3:P3"/>
    <mergeCell ref="I4:L5"/>
    <mergeCell ref="M4:P5"/>
    <mergeCell ref="Q4:T4"/>
    <mergeCell ref="U4:X4"/>
    <mergeCell ref="Y4:AB4"/>
    <mergeCell ref="AC4:AF4"/>
    <mergeCell ref="AG4:AJ4"/>
    <mergeCell ref="AK4:AN5"/>
    <mergeCell ref="AO4:AR4"/>
    <mergeCell ref="AS4:AV4"/>
    <mergeCell ref="Q5:T5"/>
    <mergeCell ref="U5:X5"/>
    <mergeCell ref="Y5:AB5"/>
    <mergeCell ref="AC5:AF5"/>
    <mergeCell ref="AG5:AJ5"/>
    <mergeCell ref="AO5:AR5"/>
    <mergeCell ref="AS5:AV5"/>
    <mergeCell ref="A6:B6"/>
    <mergeCell ref="C6:D6"/>
    <mergeCell ref="E6:F6"/>
    <mergeCell ref="G6:H6"/>
    <mergeCell ref="I6:K6"/>
    <mergeCell ref="M6:O6"/>
    <mergeCell ref="Q6:S6"/>
    <mergeCell ref="X6:X10"/>
    <mergeCell ref="Q7:S7"/>
    <mergeCell ref="A8:B8"/>
    <mergeCell ref="C8:D8"/>
    <mergeCell ref="E8:F8"/>
    <mergeCell ref="G8:H8"/>
    <mergeCell ref="I8:K8"/>
    <mergeCell ref="M8:O8"/>
    <mergeCell ref="Q8:S8"/>
    <mergeCell ref="A7:B7"/>
    <mergeCell ref="C7:D7"/>
    <mergeCell ref="E7:F7"/>
    <mergeCell ref="G7:H7"/>
    <mergeCell ref="I7:K7"/>
    <mergeCell ref="M7:O7"/>
    <mergeCell ref="Q9:S9"/>
    <mergeCell ref="A10:B10"/>
    <mergeCell ref="AK6:AM10"/>
    <mergeCell ref="AN6:AN10"/>
    <mergeCell ref="AO6:AQ10"/>
    <mergeCell ref="AR6:AR10"/>
    <mergeCell ref="AS6:AU10"/>
    <mergeCell ref="AV6:AV10"/>
    <mergeCell ref="Y6:AA10"/>
    <mergeCell ref="AB6:AB10"/>
    <mergeCell ref="AC6:AE10"/>
    <mergeCell ref="AF6:AF10"/>
    <mergeCell ref="AG6:AI10"/>
    <mergeCell ref="AJ6:AJ10"/>
    <mergeCell ref="C10:D10"/>
    <mergeCell ref="E10:F10"/>
    <mergeCell ref="G10:H10"/>
    <mergeCell ref="I10:K10"/>
    <mergeCell ref="M10:O10"/>
    <mergeCell ref="Q10:S10"/>
    <mergeCell ref="A9:B9"/>
    <mergeCell ref="C9:D9"/>
    <mergeCell ref="E9:F9"/>
    <mergeCell ref="G9:H9"/>
    <mergeCell ref="I9:K9"/>
    <mergeCell ref="M9:O9"/>
    <mergeCell ref="AB11:AB17"/>
    <mergeCell ref="AC11:AE17"/>
    <mergeCell ref="AF11:AF17"/>
    <mergeCell ref="X12:X17"/>
    <mergeCell ref="Q13:S13"/>
    <mergeCell ref="Q14:S14"/>
    <mergeCell ref="Q15:S15"/>
    <mergeCell ref="A11:B11"/>
    <mergeCell ref="C11:D11"/>
    <mergeCell ref="E11:F11"/>
    <mergeCell ref="G11:H11"/>
    <mergeCell ref="I11:L11"/>
    <mergeCell ref="M11:O11"/>
    <mergeCell ref="A13:B13"/>
    <mergeCell ref="C13:D13"/>
    <mergeCell ref="E13:F13"/>
    <mergeCell ref="G13:H13"/>
    <mergeCell ref="I13:L13"/>
    <mergeCell ref="M13:O13"/>
    <mergeCell ref="A14:B14"/>
    <mergeCell ref="C14:D14"/>
    <mergeCell ref="E14:F14"/>
    <mergeCell ref="G14:H14"/>
    <mergeCell ref="I14:L14"/>
    <mergeCell ref="AS11:AU24"/>
    <mergeCell ref="AV11:AV24"/>
    <mergeCell ref="A12:B12"/>
    <mergeCell ref="C12:D12"/>
    <mergeCell ref="E12:F12"/>
    <mergeCell ref="G12:H12"/>
    <mergeCell ref="I12:L12"/>
    <mergeCell ref="M12:O12"/>
    <mergeCell ref="Q12:S12"/>
    <mergeCell ref="AG11:AI24"/>
    <mergeCell ref="AJ11:AJ24"/>
    <mergeCell ref="AK11:AM24"/>
    <mergeCell ref="AN11:AN24"/>
    <mergeCell ref="AO11:AQ17"/>
    <mergeCell ref="AR11:AR17"/>
    <mergeCell ref="Q11:S11"/>
    <mergeCell ref="U11:W11"/>
    <mergeCell ref="A15:B15"/>
    <mergeCell ref="C15:D15"/>
    <mergeCell ref="E15:F15"/>
    <mergeCell ref="G15:H15"/>
    <mergeCell ref="I15:L15"/>
    <mergeCell ref="M15:O15"/>
    <mergeCell ref="Y11:AA17"/>
    <mergeCell ref="M14:O14"/>
    <mergeCell ref="I18:L18"/>
    <mergeCell ref="M18:O18"/>
    <mergeCell ref="Q16:S16"/>
    <mergeCell ref="A17:B17"/>
    <mergeCell ref="C17:D17"/>
    <mergeCell ref="E17:F17"/>
    <mergeCell ref="G17:H17"/>
    <mergeCell ref="I17:L17"/>
    <mergeCell ref="M17:O17"/>
    <mergeCell ref="Q17:S17"/>
    <mergeCell ref="A16:B16"/>
    <mergeCell ref="C16:D16"/>
    <mergeCell ref="E16:F16"/>
    <mergeCell ref="G16:H16"/>
    <mergeCell ref="I16:L16"/>
    <mergeCell ref="M16:O16"/>
    <mergeCell ref="AF18:AF24"/>
    <mergeCell ref="AO18:AQ24"/>
    <mergeCell ref="AR18:AR24"/>
    <mergeCell ref="A19:B19"/>
    <mergeCell ref="C19:D19"/>
    <mergeCell ref="E19:F19"/>
    <mergeCell ref="G19:H19"/>
    <mergeCell ref="I19:L19"/>
    <mergeCell ref="M19:O19"/>
    <mergeCell ref="Q19:S19"/>
    <mergeCell ref="Q18:S18"/>
    <mergeCell ref="X18:X21"/>
    <mergeCell ref="Y18:AA24"/>
    <mergeCell ref="AB18:AB24"/>
    <mergeCell ref="AC18:AE24"/>
    <mergeCell ref="Q20:S20"/>
    <mergeCell ref="Q21:S21"/>
    <mergeCell ref="Q22:S22"/>
    <mergeCell ref="A18:B18"/>
    <mergeCell ref="C18:D18"/>
    <mergeCell ref="E18:F18"/>
    <mergeCell ref="G18:H18"/>
    <mergeCell ref="A21:B21"/>
    <mergeCell ref="C21:D21"/>
    <mergeCell ref="E21:F21"/>
    <mergeCell ref="G21:H21"/>
    <mergeCell ref="I21:L21"/>
    <mergeCell ref="M21:O21"/>
    <mergeCell ref="A20:B20"/>
    <mergeCell ref="C20:D20"/>
    <mergeCell ref="E20:F20"/>
    <mergeCell ref="G20:H20"/>
    <mergeCell ref="I20:L20"/>
    <mergeCell ref="M20:O20"/>
    <mergeCell ref="I24:L24"/>
    <mergeCell ref="M24:O24"/>
    <mergeCell ref="Q24:S24"/>
    <mergeCell ref="A25:H25"/>
    <mergeCell ref="I25:L25"/>
    <mergeCell ref="M25:O25"/>
    <mergeCell ref="Q25:T25"/>
    <mergeCell ref="X22:X24"/>
    <mergeCell ref="A23:B23"/>
    <mergeCell ref="C23:D23"/>
    <mergeCell ref="E23:F23"/>
    <mergeCell ref="G23:H23"/>
    <mergeCell ref="I23:L23"/>
    <mergeCell ref="M23:O23"/>
    <mergeCell ref="Q23:S23"/>
    <mergeCell ref="A24:B24"/>
    <mergeCell ref="C24:H24"/>
    <mergeCell ref="A22:B22"/>
    <mergeCell ref="C22:D22"/>
    <mergeCell ref="E22:F22"/>
    <mergeCell ref="G22:H22"/>
    <mergeCell ref="I22:L22"/>
    <mergeCell ref="M22:O22"/>
    <mergeCell ref="AS25:AV25"/>
    <mergeCell ref="U25:X25"/>
    <mergeCell ref="Y25:AB25"/>
    <mergeCell ref="AC25:AF25"/>
    <mergeCell ref="AG25:AJ25"/>
    <mergeCell ref="AK25:AN25"/>
    <mergeCell ref="AO25:AR25"/>
    <mergeCell ref="A26:H26"/>
    <mergeCell ref="I26:L26"/>
    <mergeCell ref="M26:O26"/>
    <mergeCell ref="U26:X26"/>
    <mergeCell ref="Y26:AB26"/>
    <mergeCell ref="AC26:AF26"/>
    <mergeCell ref="AG26:AJ26"/>
    <mergeCell ref="AK26:AN26"/>
    <mergeCell ref="Q26:S26"/>
    <mergeCell ref="I33:L33"/>
    <mergeCell ref="M33:P33"/>
    <mergeCell ref="Q33:T33"/>
    <mergeCell ref="U33:X33"/>
    <mergeCell ref="I32:L32"/>
    <mergeCell ref="AO26:AR26"/>
    <mergeCell ref="AS26:AV26"/>
    <mergeCell ref="I29:L29"/>
    <mergeCell ref="M29:P29"/>
    <mergeCell ref="Q29:T29"/>
    <mergeCell ref="U29:X29"/>
    <mergeCell ref="U9:W9"/>
    <mergeCell ref="U10:W10"/>
    <mergeCell ref="U6:W6"/>
    <mergeCell ref="I34:L34"/>
    <mergeCell ref="M34:P34"/>
    <mergeCell ref="Q34:T34"/>
    <mergeCell ref="U34:X34"/>
    <mergeCell ref="A29:H29"/>
    <mergeCell ref="A30:H30"/>
    <mergeCell ref="A31:H31"/>
    <mergeCell ref="A32:H32"/>
    <mergeCell ref="A33:H33"/>
    <mergeCell ref="A34:H34"/>
    <mergeCell ref="M32:P32"/>
    <mergeCell ref="Q32:T32"/>
    <mergeCell ref="U32:X32"/>
    <mergeCell ref="I31:L31"/>
    <mergeCell ref="M31:P31"/>
    <mergeCell ref="Q31:T31"/>
    <mergeCell ref="U31:X31"/>
    <mergeCell ref="I30:L30"/>
    <mergeCell ref="M30:P30"/>
    <mergeCell ref="Q30:T30"/>
    <mergeCell ref="U30:X30"/>
    <mergeCell ref="AW25:AZ25"/>
    <mergeCell ref="AW26:AZ26"/>
    <mergeCell ref="AW6:AY10"/>
    <mergeCell ref="AW11:AY24"/>
    <mergeCell ref="Q3:AZ3"/>
    <mergeCell ref="AW4:AZ4"/>
    <mergeCell ref="AW5:AZ5"/>
    <mergeCell ref="AZ6:AZ10"/>
    <mergeCell ref="AZ11:AZ24"/>
    <mergeCell ref="U21:W21"/>
    <mergeCell ref="U22:W22"/>
    <mergeCell ref="U23:W23"/>
    <mergeCell ref="U24:W24"/>
    <mergeCell ref="U18:W18"/>
    <mergeCell ref="U19:W19"/>
    <mergeCell ref="U20:W20"/>
    <mergeCell ref="U12:W12"/>
    <mergeCell ref="U13:W13"/>
    <mergeCell ref="U14:W14"/>
    <mergeCell ref="U15:W15"/>
    <mergeCell ref="U16:W16"/>
    <mergeCell ref="U17:W17"/>
    <mergeCell ref="U7:W7"/>
    <mergeCell ref="U8:W8"/>
  </mergeCells>
  <phoneticPr fontId="1"/>
  <pageMargins left="0.7" right="0.7" top="0.75" bottom="0.75" header="0.3" footer="0.3"/>
  <pageSetup paperSize="9" scale="7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EB0D6-363F-4B9B-BC4F-CC8B6558DD3D}">
  <sheetPr>
    <pageSetUpPr fitToPage="1"/>
  </sheetPr>
  <dimension ref="A1:CP63"/>
  <sheetViews>
    <sheetView showGridLines="0" showRowColHeaders="0" zoomScale="80" zoomScaleNormal="80" workbookViewId="0">
      <selection activeCell="BE49" sqref="BE49:BE52"/>
    </sheetView>
  </sheetViews>
  <sheetFormatPr defaultColWidth="8.875" defaultRowHeight="18.75"/>
  <cols>
    <col min="1" max="1" width="3.125" style="2" customWidth="1"/>
    <col min="2" max="2" width="4" style="2" customWidth="1"/>
    <col min="3" max="5" width="3.125" style="2" customWidth="1"/>
    <col min="6" max="6" width="4.875" style="2" customWidth="1"/>
    <col min="7" max="21" width="3.125" style="2" customWidth="1"/>
    <col min="22" max="22" width="4.125" style="2" customWidth="1"/>
    <col min="23" max="25" width="3.125" style="2" customWidth="1"/>
    <col min="26" max="26" width="4.375" style="2" customWidth="1"/>
    <col min="27" max="48" width="3.125" style="2" customWidth="1"/>
    <col min="49" max="49" width="8.875" style="2" hidden="1" customWidth="1"/>
    <col min="50" max="50" width="11.125" style="2" hidden="1" customWidth="1"/>
    <col min="51" max="51" width="10.125" style="2" customWidth="1"/>
    <col min="52" max="52" width="3.875" style="2" customWidth="1"/>
    <col min="53" max="53" width="8.875" style="2" hidden="1" customWidth="1"/>
    <col min="54" max="54" width="3.625" style="2" hidden="1" customWidth="1"/>
    <col min="55" max="55" width="8.875" style="2"/>
    <col min="56" max="56" width="3.5" style="2" customWidth="1"/>
    <col min="57" max="57" width="13" style="2" customWidth="1"/>
    <col min="58" max="16384" width="8.875" style="2"/>
  </cols>
  <sheetData>
    <row r="1" spans="1:57" s="58" customFormat="1" ht="30" customHeight="1">
      <c r="A1" s="53" t="s">
        <v>35</v>
      </c>
      <c r="B1" s="54"/>
      <c r="C1" s="55"/>
      <c r="D1" s="55"/>
      <c r="E1" s="55"/>
      <c r="F1" s="55"/>
      <c r="G1" s="55"/>
      <c r="H1" s="55"/>
      <c r="I1" s="55"/>
      <c r="J1" s="55"/>
      <c r="K1" s="55"/>
      <c r="L1" s="55"/>
      <c r="M1" s="54"/>
      <c r="N1" s="54"/>
      <c r="O1" s="54"/>
      <c r="P1" s="54"/>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6"/>
      <c r="AR1" s="56"/>
      <c r="AS1" s="56"/>
      <c r="AT1" s="56"/>
      <c r="AU1" s="56"/>
      <c r="AV1" s="57" t="s">
        <v>36</v>
      </c>
      <c r="AZ1" s="59"/>
      <c r="BA1" s="59"/>
      <c r="BB1" s="59"/>
    </row>
    <row r="2" spans="1:57" ht="24" customHeight="1">
      <c r="A2" s="2" t="s">
        <v>86</v>
      </c>
      <c r="AD2" s="2" t="s">
        <v>93</v>
      </c>
    </row>
    <row r="3" spans="1:57">
      <c r="A3" s="330" t="s">
        <v>41</v>
      </c>
      <c r="B3" s="331"/>
      <c r="C3" s="331"/>
      <c r="D3" s="331"/>
      <c r="E3" s="331"/>
      <c r="F3" s="331"/>
      <c r="G3" s="331"/>
      <c r="H3" s="332"/>
      <c r="I3" s="714" t="s">
        <v>42</v>
      </c>
      <c r="J3" s="535"/>
      <c r="K3" s="535"/>
      <c r="L3" s="535"/>
      <c r="M3" s="535"/>
      <c r="N3" s="535"/>
      <c r="O3" s="535"/>
      <c r="P3" s="536"/>
      <c r="Q3" s="715" t="s">
        <v>77</v>
      </c>
      <c r="R3" s="716"/>
      <c r="S3" s="716"/>
      <c r="T3" s="716"/>
      <c r="U3" s="719" t="s">
        <v>41</v>
      </c>
      <c r="V3" s="331"/>
      <c r="W3" s="331"/>
      <c r="X3" s="331"/>
      <c r="Y3" s="331"/>
      <c r="Z3" s="331"/>
      <c r="AA3" s="331"/>
      <c r="AB3" s="332"/>
      <c r="AC3" s="714" t="s">
        <v>42</v>
      </c>
      <c r="AD3" s="535"/>
      <c r="AE3" s="535"/>
      <c r="AF3" s="535"/>
      <c r="AG3" s="535"/>
      <c r="AH3" s="535"/>
      <c r="AI3" s="535"/>
      <c r="AJ3" s="535"/>
      <c r="AK3" s="717" t="s">
        <v>188</v>
      </c>
      <c r="AL3" s="717"/>
      <c r="AM3" s="717"/>
      <c r="AN3" s="717"/>
      <c r="AO3" s="377" t="s">
        <v>176</v>
      </c>
      <c r="AP3" s="378"/>
      <c r="AQ3" s="378"/>
      <c r="AR3" s="379"/>
      <c r="AS3" s="380" t="s">
        <v>43</v>
      </c>
      <c r="AT3" s="381"/>
      <c r="AU3" s="381"/>
      <c r="AV3" s="381"/>
      <c r="AW3" s="381"/>
      <c r="AX3" s="381"/>
      <c r="AY3" s="381"/>
      <c r="AZ3" s="381"/>
      <c r="BA3" s="381"/>
      <c r="BB3" s="381"/>
      <c r="BC3" s="381"/>
      <c r="BD3" s="382"/>
      <c r="BE3" s="241"/>
    </row>
    <row r="4" spans="1:57">
      <c r="A4" s="333"/>
      <c r="B4" s="334"/>
      <c r="C4" s="334"/>
      <c r="D4" s="334"/>
      <c r="E4" s="334"/>
      <c r="F4" s="334"/>
      <c r="G4" s="334"/>
      <c r="H4" s="335"/>
      <c r="I4" s="722" t="s">
        <v>44</v>
      </c>
      <c r="J4" s="723"/>
      <c r="K4" s="723"/>
      <c r="L4" s="723"/>
      <c r="M4" s="725" t="s">
        <v>45</v>
      </c>
      <c r="N4" s="726"/>
      <c r="O4" s="726"/>
      <c r="P4" s="727"/>
      <c r="Q4" s="549" t="s">
        <v>78</v>
      </c>
      <c r="R4" s="550"/>
      <c r="S4" s="550"/>
      <c r="T4" s="550"/>
      <c r="U4" s="720"/>
      <c r="V4" s="334"/>
      <c r="W4" s="334"/>
      <c r="X4" s="334"/>
      <c r="Y4" s="334"/>
      <c r="Z4" s="334"/>
      <c r="AA4" s="334"/>
      <c r="AB4" s="335"/>
      <c r="AC4" s="722" t="s">
        <v>44</v>
      </c>
      <c r="AD4" s="723"/>
      <c r="AE4" s="723"/>
      <c r="AF4" s="723"/>
      <c r="AG4" s="725" t="s">
        <v>45</v>
      </c>
      <c r="AH4" s="726"/>
      <c r="AI4" s="726"/>
      <c r="AJ4" s="726"/>
      <c r="AK4" s="718"/>
      <c r="AL4" s="718"/>
      <c r="AM4" s="718"/>
      <c r="AN4" s="718"/>
      <c r="AO4" s="395" t="s">
        <v>79</v>
      </c>
      <c r="AP4" s="396"/>
      <c r="AQ4" s="396"/>
      <c r="AR4" s="397"/>
      <c r="AS4" s="401" t="s">
        <v>80</v>
      </c>
      <c r="AT4" s="402"/>
      <c r="AU4" s="402"/>
      <c r="AV4" s="402"/>
      <c r="AW4" s="403" t="s">
        <v>189</v>
      </c>
      <c r="AX4" s="402"/>
      <c r="AY4" s="402"/>
      <c r="AZ4" s="402"/>
      <c r="BA4" s="403" t="s">
        <v>78</v>
      </c>
      <c r="BB4" s="402"/>
      <c r="BC4" s="402"/>
      <c r="BD4" s="411"/>
      <c r="BE4" s="241"/>
    </row>
    <row r="5" spans="1:57" ht="19.5" thickBot="1">
      <c r="A5" s="336"/>
      <c r="B5" s="337"/>
      <c r="C5" s="337"/>
      <c r="D5" s="337"/>
      <c r="E5" s="337"/>
      <c r="F5" s="337"/>
      <c r="G5" s="337"/>
      <c r="H5" s="338"/>
      <c r="I5" s="724"/>
      <c r="J5" s="541"/>
      <c r="K5" s="541"/>
      <c r="L5" s="541"/>
      <c r="M5" s="546"/>
      <c r="N5" s="547"/>
      <c r="O5" s="547"/>
      <c r="P5" s="548"/>
      <c r="Q5" s="558" t="s">
        <v>81</v>
      </c>
      <c r="R5" s="559"/>
      <c r="S5" s="559"/>
      <c r="T5" s="559"/>
      <c r="U5" s="721"/>
      <c r="V5" s="337"/>
      <c r="W5" s="337"/>
      <c r="X5" s="337"/>
      <c r="Y5" s="337"/>
      <c r="Z5" s="337"/>
      <c r="AA5" s="337"/>
      <c r="AB5" s="338"/>
      <c r="AC5" s="724"/>
      <c r="AD5" s="541"/>
      <c r="AE5" s="541"/>
      <c r="AF5" s="541"/>
      <c r="AG5" s="546"/>
      <c r="AH5" s="547"/>
      <c r="AI5" s="547"/>
      <c r="AJ5" s="547"/>
      <c r="AK5" s="393"/>
      <c r="AL5" s="393"/>
      <c r="AM5" s="393"/>
      <c r="AN5" s="393"/>
      <c r="AO5" s="398" t="s">
        <v>82</v>
      </c>
      <c r="AP5" s="399"/>
      <c r="AQ5" s="399"/>
      <c r="AR5" s="400"/>
      <c r="AS5" s="370" t="s">
        <v>83</v>
      </c>
      <c r="AT5" s="371"/>
      <c r="AU5" s="371"/>
      <c r="AV5" s="371"/>
      <c r="AW5" s="372" t="s">
        <v>190</v>
      </c>
      <c r="AX5" s="371"/>
      <c r="AY5" s="371"/>
      <c r="AZ5" s="371"/>
      <c r="BA5" s="372" t="s">
        <v>81</v>
      </c>
      <c r="BB5" s="371"/>
      <c r="BC5" s="371"/>
      <c r="BD5" s="412"/>
      <c r="BE5" s="241"/>
    </row>
    <row r="6" spans="1:57" ht="19.5" thickTop="1">
      <c r="A6" s="326">
        <v>0</v>
      </c>
      <c r="B6" s="327"/>
      <c r="C6" s="328"/>
      <c r="D6" s="328"/>
      <c r="E6" s="327">
        <v>100</v>
      </c>
      <c r="F6" s="327"/>
      <c r="G6" s="328" t="s">
        <v>60</v>
      </c>
      <c r="H6" s="329"/>
      <c r="I6" s="353">
        <v>23000</v>
      </c>
      <c r="J6" s="354"/>
      <c r="K6" s="354"/>
      <c r="L6" s="191" t="s">
        <v>61</v>
      </c>
      <c r="M6" s="355">
        <v>32000</v>
      </c>
      <c r="N6" s="354"/>
      <c r="O6" s="354"/>
      <c r="P6" s="174" t="s">
        <v>61</v>
      </c>
      <c r="Q6" s="713">
        <v>16000</v>
      </c>
      <c r="R6" s="357"/>
      <c r="S6" s="357"/>
      <c r="T6" s="129" t="s">
        <v>61</v>
      </c>
      <c r="U6" s="326">
        <v>0</v>
      </c>
      <c r="V6" s="327"/>
      <c r="W6" s="328"/>
      <c r="X6" s="328"/>
      <c r="Y6" s="327">
        <v>100</v>
      </c>
      <c r="Z6" s="327"/>
      <c r="AA6" s="328" t="s">
        <v>60</v>
      </c>
      <c r="AB6" s="329"/>
      <c r="AC6" s="710">
        <v>26000</v>
      </c>
      <c r="AD6" s="711"/>
      <c r="AE6" s="711"/>
      <c r="AF6" s="192" t="s">
        <v>61</v>
      </c>
      <c r="AG6" s="711">
        <v>35000</v>
      </c>
      <c r="AH6" s="711"/>
      <c r="AI6" s="711"/>
      <c r="AJ6" s="128" t="s">
        <v>61</v>
      </c>
      <c r="AK6" s="711">
        <v>42000</v>
      </c>
      <c r="AL6" s="711"/>
      <c r="AM6" s="711"/>
      <c r="AN6" s="194" t="s">
        <v>61</v>
      </c>
      <c r="AO6" s="712">
        <v>2000</v>
      </c>
      <c r="AP6" s="348"/>
      <c r="AQ6" s="348"/>
      <c r="AR6" s="195" t="s">
        <v>61</v>
      </c>
      <c r="AS6" s="347">
        <v>7000</v>
      </c>
      <c r="AT6" s="348"/>
      <c r="AU6" s="348"/>
      <c r="AV6" s="175" t="s">
        <v>61</v>
      </c>
      <c r="AW6" s="347">
        <v>3000</v>
      </c>
      <c r="AX6" s="348"/>
      <c r="AY6" s="348"/>
      <c r="AZ6" s="190" t="s">
        <v>61</v>
      </c>
      <c r="BA6" s="347">
        <v>16000</v>
      </c>
      <c r="BB6" s="348"/>
      <c r="BC6" s="348"/>
      <c r="BD6" s="189" t="s">
        <v>61</v>
      </c>
      <c r="BE6" s="241"/>
    </row>
    <row r="7" spans="1:57">
      <c r="A7" s="308">
        <v>100.001</v>
      </c>
      <c r="B7" s="309"/>
      <c r="C7" s="310" t="s">
        <v>62</v>
      </c>
      <c r="D7" s="310"/>
      <c r="E7" s="309">
        <v>200</v>
      </c>
      <c r="F7" s="309"/>
      <c r="G7" s="310" t="s">
        <v>60</v>
      </c>
      <c r="H7" s="312"/>
      <c r="I7" s="413">
        <v>31000</v>
      </c>
      <c r="J7" s="317"/>
      <c r="K7" s="317"/>
      <c r="L7" s="173" t="s">
        <v>61</v>
      </c>
      <c r="M7" s="316">
        <v>46000</v>
      </c>
      <c r="N7" s="317"/>
      <c r="O7" s="317"/>
      <c r="P7" s="176" t="s">
        <v>61</v>
      </c>
      <c r="Q7" s="341">
        <v>23000</v>
      </c>
      <c r="R7" s="342"/>
      <c r="S7" s="342"/>
      <c r="T7" s="78" t="s">
        <v>61</v>
      </c>
      <c r="U7" s="308">
        <v>100.001</v>
      </c>
      <c r="V7" s="309"/>
      <c r="W7" s="310" t="s">
        <v>62</v>
      </c>
      <c r="X7" s="310"/>
      <c r="Y7" s="309">
        <v>200</v>
      </c>
      <c r="Z7" s="309"/>
      <c r="AA7" s="310" t="s">
        <v>60</v>
      </c>
      <c r="AB7" s="312"/>
      <c r="AC7" s="413">
        <v>36000</v>
      </c>
      <c r="AD7" s="317"/>
      <c r="AE7" s="317"/>
      <c r="AF7" s="193" t="s">
        <v>61</v>
      </c>
      <c r="AG7" s="317">
        <v>50000</v>
      </c>
      <c r="AH7" s="317"/>
      <c r="AI7" s="317"/>
      <c r="AJ7" s="68" t="s">
        <v>61</v>
      </c>
      <c r="AK7" s="317">
        <v>60000</v>
      </c>
      <c r="AL7" s="317"/>
      <c r="AM7" s="317"/>
      <c r="AN7" s="173" t="s">
        <v>61</v>
      </c>
      <c r="AO7" s="341">
        <v>2000</v>
      </c>
      <c r="AP7" s="342"/>
      <c r="AQ7" s="342"/>
      <c r="AR7" s="187" t="s">
        <v>61</v>
      </c>
      <c r="AS7" s="343">
        <v>10000</v>
      </c>
      <c r="AT7" s="342"/>
      <c r="AU7" s="342"/>
      <c r="AV7" s="177" t="s">
        <v>61</v>
      </c>
      <c r="AW7" s="343">
        <v>5000</v>
      </c>
      <c r="AX7" s="342"/>
      <c r="AY7" s="342"/>
      <c r="AZ7" s="177" t="s">
        <v>61</v>
      </c>
      <c r="BA7" s="343">
        <v>23000</v>
      </c>
      <c r="BB7" s="342"/>
      <c r="BC7" s="342"/>
      <c r="BD7" s="187" t="s">
        <v>61</v>
      </c>
      <c r="BE7" s="241"/>
    </row>
    <row r="8" spans="1:57">
      <c r="A8" s="308">
        <v>200.001</v>
      </c>
      <c r="B8" s="309"/>
      <c r="C8" s="310" t="s">
        <v>62</v>
      </c>
      <c r="D8" s="310"/>
      <c r="E8" s="309">
        <v>300</v>
      </c>
      <c r="F8" s="309"/>
      <c r="G8" s="310" t="s">
        <v>60</v>
      </c>
      <c r="H8" s="312"/>
      <c r="I8" s="413">
        <v>41000</v>
      </c>
      <c r="J8" s="317"/>
      <c r="K8" s="317"/>
      <c r="L8" s="173" t="s">
        <v>61</v>
      </c>
      <c r="M8" s="316">
        <v>57000</v>
      </c>
      <c r="N8" s="317"/>
      <c r="O8" s="317"/>
      <c r="P8" s="176" t="s">
        <v>61</v>
      </c>
      <c r="Q8" s="341">
        <v>30000</v>
      </c>
      <c r="R8" s="342"/>
      <c r="S8" s="342"/>
      <c r="T8" s="78" t="s">
        <v>61</v>
      </c>
      <c r="U8" s="308">
        <v>200.001</v>
      </c>
      <c r="V8" s="309"/>
      <c r="W8" s="310" t="s">
        <v>62</v>
      </c>
      <c r="X8" s="310"/>
      <c r="Y8" s="309">
        <v>300</v>
      </c>
      <c r="Z8" s="309"/>
      <c r="AA8" s="310" t="s">
        <v>60</v>
      </c>
      <c r="AB8" s="312"/>
      <c r="AC8" s="413">
        <v>47000</v>
      </c>
      <c r="AD8" s="317"/>
      <c r="AE8" s="317"/>
      <c r="AF8" s="193" t="s">
        <v>61</v>
      </c>
      <c r="AG8" s="317">
        <v>63000</v>
      </c>
      <c r="AH8" s="317"/>
      <c r="AI8" s="317"/>
      <c r="AJ8" s="68" t="s">
        <v>61</v>
      </c>
      <c r="AK8" s="317">
        <v>75000</v>
      </c>
      <c r="AL8" s="317"/>
      <c r="AM8" s="317"/>
      <c r="AN8" s="173" t="s">
        <v>61</v>
      </c>
      <c r="AO8" s="341">
        <v>2000</v>
      </c>
      <c r="AP8" s="342"/>
      <c r="AQ8" s="342"/>
      <c r="AR8" s="187" t="s">
        <v>61</v>
      </c>
      <c r="AS8" s="343">
        <v>12000</v>
      </c>
      <c r="AT8" s="342"/>
      <c r="AU8" s="342"/>
      <c r="AV8" s="177" t="s">
        <v>61</v>
      </c>
      <c r="AW8" s="343">
        <v>6000</v>
      </c>
      <c r="AX8" s="342"/>
      <c r="AY8" s="342"/>
      <c r="AZ8" s="177" t="s">
        <v>61</v>
      </c>
      <c r="BA8" s="343">
        <v>30000</v>
      </c>
      <c r="BB8" s="342"/>
      <c r="BC8" s="342"/>
      <c r="BD8" s="187" t="s">
        <v>61</v>
      </c>
      <c r="BE8" s="241"/>
    </row>
    <row r="9" spans="1:57">
      <c r="A9" s="308">
        <v>300.00099999999998</v>
      </c>
      <c r="B9" s="309"/>
      <c r="C9" s="310" t="s">
        <v>62</v>
      </c>
      <c r="D9" s="310"/>
      <c r="E9" s="309">
        <v>500</v>
      </c>
      <c r="F9" s="309"/>
      <c r="G9" s="310" t="s">
        <v>60</v>
      </c>
      <c r="H9" s="312"/>
      <c r="I9" s="413">
        <v>51000</v>
      </c>
      <c r="J9" s="317"/>
      <c r="K9" s="317"/>
      <c r="L9" s="173" t="s">
        <v>61</v>
      </c>
      <c r="M9" s="316">
        <v>74000</v>
      </c>
      <c r="N9" s="317"/>
      <c r="O9" s="317"/>
      <c r="P9" s="176" t="s">
        <v>61</v>
      </c>
      <c r="Q9" s="341">
        <v>37000</v>
      </c>
      <c r="R9" s="342"/>
      <c r="S9" s="342"/>
      <c r="T9" s="78" t="s">
        <v>61</v>
      </c>
      <c r="U9" s="308">
        <v>300.00099999999998</v>
      </c>
      <c r="V9" s="309"/>
      <c r="W9" s="310" t="s">
        <v>62</v>
      </c>
      <c r="X9" s="310"/>
      <c r="Y9" s="309">
        <v>500</v>
      </c>
      <c r="Z9" s="309"/>
      <c r="AA9" s="310" t="s">
        <v>60</v>
      </c>
      <c r="AB9" s="312"/>
      <c r="AC9" s="413">
        <v>56000</v>
      </c>
      <c r="AD9" s="317"/>
      <c r="AE9" s="317"/>
      <c r="AF9" s="193" t="s">
        <v>61</v>
      </c>
      <c r="AG9" s="317">
        <v>84000</v>
      </c>
      <c r="AH9" s="317"/>
      <c r="AI9" s="317"/>
      <c r="AJ9" s="68" t="s">
        <v>61</v>
      </c>
      <c r="AK9" s="317">
        <v>100000</v>
      </c>
      <c r="AL9" s="317"/>
      <c r="AM9" s="317"/>
      <c r="AN9" s="173" t="s">
        <v>61</v>
      </c>
      <c r="AO9" s="341">
        <v>3000</v>
      </c>
      <c r="AP9" s="342"/>
      <c r="AQ9" s="342"/>
      <c r="AR9" s="187" t="s">
        <v>61</v>
      </c>
      <c r="AS9" s="343">
        <v>16000</v>
      </c>
      <c r="AT9" s="342"/>
      <c r="AU9" s="342"/>
      <c r="AV9" s="177" t="s">
        <v>61</v>
      </c>
      <c r="AW9" s="343">
        <v>8000</v>
      </c>
      <c r="AX9" s="342"/>
      <c r="AY9" s="342"/>
      <c r="AZ9" s="177" t="s">
        <v>61</v>
      </c>
      <c r="BA9" s="343">
        <v>37000</v>
      </c>
      <c r="BB9" s="342"/>
      <c r="BC9" s="342"/>
      <c r="BD9" s="187" t="s">
        <v>61</v>
      </c>
      <c r="BE9" s="241"/>
    </row>
    <row r="10" spans="1:57">
      <c r="A10" s="308">
        <v>500.00099999999998</v>
      </c>
      <c r="B10" s="309"/>
      <c r="C10" s="310" t="s">
        <v>62</v>
      </c>
      <c r="D10" s="310"/>
      <c r="E10" s="309">
        <v>1000</v>
      </c>
      <c r="F10" s="309"/>
      <c r="G10" s="310" t="s">
        <v>60</v>
      </c>
      <c r="H10" s="312"/>
      <c r="I10" s="413">
        <v>68000</v>
      </c>
      <c r="J10" s="317"/>
      <c r="K10" s="317"/>
      <c r="L10" s="173" t="s">
        <v>61</v>
      </c>
      <c r="M10" s="316">
        <v>110000</v>
      </c>
      <c r="N10" s="317"/>
      <c r="O10" s="317"/>
      <c r="P10" s="176" t="s">
        <v>61</v>
      </c>
      <c r="Q10" s="341">
        <v>50000</v>
      </c>
      <c r="R10" s="342"/>
      <c r="S10" s="342"/>
      <c r="T10" s="78" t="s">
        <v>61</v>
      </c>
      <c r="U10" s="308">
        <v>500.00099999999998</v>
      </c>
      <c r="V10" s="309"/>
      <c r="W10" s="310" t="s">
        <v>62</v>
      </c>
      <c r="X10" s="310"/>
      <c r="Y10" s="309">
        <v>1000</v>
      </c>
      <c r="Z10" s="309"/>
      <c r="AA10" s="310" t="s">
        <v>60</v>
      </c>
      <c r="AB10" s="312"/>
      <c r="AC10" s="413">
        <v>82000</v>
      </c>
      <c r="AD10" s="317"/>
      <c r="AE10" s="317"/>
      <c r="AF10" s="193" t="s">
        <v>61</v>
      </c>
      <c r="AG10" s="317">
        <v>120000</v>
      </c>
      <c r="AH10" s="317"/>
      <c r="AI10" s="317"/>
      <c r="AJ10" s="68" t="s">
        <v>61</v>
      </c>
      <c r="AK10" s="317">
        <v>140000</v>
      </c>
      <c r="AL10" s="317"/>
      <c r="AM10" s="317"/>
      <c r="AN10" s="173" t="s">
        <v>61</v>
      </c>
      <c r="AO10" s="341">
        <v>7000</v>
      </c>
      <c r="AP10" s="342"/>
      <c r="AQ10" s="342"/>
      <c r="AR10" s="187" t="s">
        <v>61</v>
      </c>
      <c r="AS10" s="343">
        <v>24000</v>
      </c>
      <c r="AT10" s="342"/>
      <c r="AU10" s="342"/>
      <c r="AV10" s="177" t="s">
        <v>61</v>
      </c>
      <c r="AW10" s="343">
        <v>12000</v>
      </c>
      <c r="AX10" s="342"/>
      <c r="AY10" s="342"/>
      <c r="AZ10" s="177" t="s">
        <v>61</v>
      </c>
      <c r="BA10" s="343">
        <v>50000</v>
      </c>
      <c r="BB10" s="342"/>
      <c r="BC10" s="342"/>
      <c r="BD10" s="187" t="s">
        <v>61</v>
      </c>
      <c r="BE10" s="241"/>
    </row>
    <row r="11" spans="1:57">
      <c r="A11" s="308">
        <v>1000.001</v>
      </c>
      <c r="B11" s="309"/>
      <c r="C11" s="310" t="s">
        <v>62</v>
      </c>
      <c r="D11" s="310"/>
      <c r="E11" s="309">
        <v>2000</v>
      </c>
      <c r="F11" s="309"/>
      <c r="G11" s="310" t="s">
        <v>60</v>
      </c>
      <c r="H11" s="312"/>
      <c r="I11" s="313" t="s">
        <v>63</v>
      </c>
      <c r="J11" s="314"/>
      <c r="K11" s="314"/>
      <c r="L11" s="315"/>
      <c r="M11" s="316">
        <v>150000</v>
      </c>
      <c r="N11" s="317"/>
      <c r="O11" s="317"/>
      <c r="P11" s="176" t="s">
        <v>61</v>
      </c>
      <c r="Q11" s="341">
        <v>75000</v>
      </c>
      <c r="R11" s="342"/>
      <c r="S11" s="342"/>
      <c r="T11" s="78" t="s">
        <v>61</v>
      </c>
      <c r="U11" s="308">
        <v>1000.001</v>
      </c>
      <c r="V11" s="309"/>
      <c r="W11" s="310" t="s">
        <v>62</v>
      </c>
      <c r="X11" s="310"/>
      <c r="Y11" s="309">
        <v>2000</v>
      </c>
      <c r="Z11" s="309"/>
      <c r="AA11" s="310" t="s">
        <v>60</v>
      </c>
      <c r="AB11" s="312"/>
      <c r="AC11" s="313" t="s">
        <v>63</v>
      </c>
      <c r="AD11" s="677"/>
      <c r="AE11" s="677"/>
      <c r="AF11" s="678"/>
      <c r="AG11" s="317">
        <v>180000</v>
      </c>
      <c r="AH11" s="317"/>
      <c r="AI11" s="317"/>
      <c r="AJ11" s="68" t="s">
        <v>61</v>
      </c>
      <c r="AK11" s="317">
        <v>210000</v>
      </c>
      <c r="AL11" s="317"/>
      <c r="AM11" s="317"/>
      <c r="AN11" s="173" t="s">
        <v>61</v>
      </c>
      <c r="AO11" s="341">
        <v>10000</v>
      </c>
      <c r="AP11" s="342"/>
      <c r="AQ11" s="342"/>
      <c r="AR11" s="187" t="s">
        <v>61</v>
      </c>
      <c r="AS11" s="343">
        <v>36000</v>
      </c>
      <c r="AT11" s="342"/>
      <c r="AU11" s="342"/>
      <c r="AV11" s="177" t="s">
        <v>61</v>
      </c>
      <c r="AW11" s="343">
        <v>18000</v>
      </c>
      <c r="AX11" s="342"/>
      <c r="AY11" s="342"/>
      <c r="AZ11" s="177" t="s">
        <v>61</v>
      </c>
      <c r="BA11" s="343">
        <v>75000</v>
      </c>
      <c r="BB11" s="342"/>
      <c r="BC11" s="342"/>
      <c r="BD11" s="187" t="s">
        <v>61</v>
      </c>
      <c r="BE11" s="241"/>
    </row>
    <row r="12" spans="1:57">
      <c r="A12" s="308">
        <v>2000.001</v>
      </c>
      <c r="B12" s="309"/>
      <c r="C12" s="310" t="s">
        <v>62</v>
      </c>
      <c r="D12" s="310"/>
      <c r="E12" s="309">
        <v>3000</v>
      </c>
      <c r="F12" s="309"/>
      <c r="G12" s="310" t="s">
        <v>60</v>
      </c>
      <c r="H12" s="312"/>
      <c r="I12" s="313" t="s">
        <v>63</v>
      </c>
      <c r="J12" s="314"/>
      <c r="K12" s="314"/>
      <c r="L12" s="315"/>
      <c r="M12" s="316">
        <v>190000</v>
      </c>
      <c r="N12" s="317"/>
      <c r="O12" s="317"/>
      <c r="P12" s="176" t="s">
        <v>61</v>
      </c>
      <c r="Q12" s="341">
        <v>95000</v>
      </c>
      <c r="R12" s="342"/>
      <c r="S12" s="342"/>
      <c r="T12" s="78" t="s">
        <v>61</v>
      </c>
      <c r="U12" s="308">
        <v>2000.001</v>
      </c>
      <c r="V12" s="309"/>
      <c r="W12" s="310" t="s">
        <v>62</v>
      </c>
      <c r="X12" s="310"/>
      <c r="Y12" s="309">
        <v>3000</v>
      </c>
      <c r="Z12" s="309"/>
      <c r="AA12" s="310" t="s">
        <v>60</v>
      </c>
      <c r="AB12" s="312"/>
      <c r="AC12" s="313" t="s">
        <v>63</v>
      </c>
      <c r="AD12" s="677"/>
      <c r="AE12" s="677"/>
      <c r="AF12" s="678"/>
      <c r="AG12" s="317">
        <v>220000</v>
      </c>
      <c r="AH12" s="317"/>
      <c r="AI12" s="317"/>
      <c r="AJ12" s="68" t="s">
        <v>61</v>
      </c>
      <c r="AK12" s="317">
        <v>260000</v>
      </c>
      <c r="AL12" s="317"/>
      <c r="AM12" s="317"/>
      <c r="AN12" s="173" t="s">
        <v>61</v>
      </c>
      <c r="AO12" s="341">
        <v>10000</v>
      </c>
      <c r="AP12" s="342"/>
      <c r="AQ12" s="342"/>
      <c r="AR12" s="187" t="s">
        <v>61</v>
      </c>
      <c r="AS12" s="343">
        <v>44000</v>
      </c>
      <c r="AT12" s="342"/>
      <c r="AU12" s="342"/>
      <c r="AV12" s="177" t="s">
        <v>61</v>
      </c>
      <c r="AW12" s="343">
        <v>22000</v>
      </c>
      <c r="AX12" s="342"/>
      <c r="AY12" s="342"/>
      <c r="AZ12" s="177" t="s">
        <v>61</v>
      </c>
      <c r="BA12" s="343">
        <v>95000</v>
      </c>
      <c r="BB12" s="342"/>
      <c r="BC12" s="342"/>
      <c r="BD12" s="187" t="s">
        <v>61</v>
      </c>
      <c r="BE12" s="241"/>
    </row>
    <row r="13" spans="1:57">
      <c r="A13" s="308">
        <v>3000.0010000000002</v>
      </c>
      <c r="B13" s="309"/>
      <c r="C13" s="310" t="s">
        <v>62</v>
      </c>
      <c r="D13" s="310"/>
      <c r="E13" s="309">
        <v>4000</v>
      </c>
      <c r="F13" s="309"/>
      <c r="G13" s="310" t="s">
        <v>60</v>
      </c>
      <c r="H13" s="312"/>
      <c r="I13" s="313" t="s">
        <v>63</v>
      </c>
      <c r="J13" s="314"/>
      <c r="K13" s="314"/>
      <c r="L13" s="315"/>
      <c r="M13" s="316">
        <v>220000</v>
      </c>
      <c r="N13" s="317"/>
      <c r="O13" s="317"/>
      <c r="P13" s="176" t="s">
        <v>61</v>
      </c>
      <c r="Q13" s="341">
        <v>110000</v>
      </c>
      <c r="R13" s="342"/>
      <c r="S13" s="342"/>
      <c r="T13" s="78" t="s">
        <v>61</v>
      </c>
      <c r="U13" s="308">
        <v>3000.0010000000002</v>
      </c>
      <c r="V13" s="309"/>
      <c r="W13" s="310" t="s">
        <v>62</v>
      </c>
      <c r="X13" s="310"/>
      <c r="Y13" s="309">
        <v>4000</v>
      </c>
      <c r="Z13" s="309"/>
      <c r="AA13" s="310" t="s">
        <v>60</v>
      </c>
      <c r="AB13" s="312"/>
      <c r="AC13" s="313" t="s">
        <v>63</v>
      </c>
      <c r="AD13" s="677"/>
      <c r="AE13" s="677"/>
      <c r="AF13" s="678"/>
      <c r="AG13" s="317">
        <v>260000</v>
      </c>
      <c r="AH13" s="317"/>
      <c r="AI13" s="317"/>
      <c r="AJ13" s="68" t="s">
        <v>61</v>
      </c>
      <c r="AK13" s="317">
        <v>310000</v>
      </c>
      <c r="AL13" s="317"/>
      <c r="AM13" s="317"/>
      <c r="AN13" s="173" t="s">
        <v>61</v>
      </c>
      <c r="AO13" s="341">
        <v>20000</v>
      </c>
      <c r="AP13" s="342"/>
      <c r="AQ13" s="342"/>
      <c r="AR13" s="187" t="s">
        <v>61</v>
      </c>
      <c r="AS13" s="343">
        <v>52000</v>
      </c>
      <c r="AT13" s="342"/>
      <c r="AU13" s="342"/>
      <c r="AV13" s="177" t="s">
        <v>61</v>
      </c>
      <c r="AW13" s="343">
        <v>26000</v>
      </c>
      <c r="AX13" s="342"/>
      <c r="AY13" s="342"/>
      <c r="AZ13" s="177" t="s">
        <v>61</v>
      </c>
      <c r="BA13" s="343">
        <v>110000</v>
      </c>
      <c r="BB13" s="342"/>
      <c r="BC13" s="342"/>
      <c r="BD13" s="187" t="s">
        <v>61</v>
      </c>
      <c r="BE13" s="241"/>
    </row>
    <row r="14" spans="1:57">
      <c r="A14" s="308">
        <v>4000.0010000000002</v>
      </c>
      <c r="B14" s="309"/>
      <c r="C14" s="310" t="s">
        <v>62</v>
      </c>
      <c r="D14" s="310"/>
      <c r="E14" s="309">
        <v>5000</v>
      </c>
      <c r="F14" s="309"/>
      <c r="G14" s="310" t="s">
        <v>60</v>
      </c>
      <c r="H14" s="312"/>
      <c r="I14" s="313" t="s">
        <v>63</v>
      </c>
      <c r="J14" s="314"/>
      <c r="K14" s="314"/>
      <c r="L14" s="315"/>
      <c r="M14" s="316">
        <v>240000</v>
      </c>
      <c r="N14" s="317"/>
      <c r="O14" s="317"/>
      <c r="P14" s="176" t="s">
        <v>61</v>
      </c>
      <c r="Q14" s="341">
        <v>120000</v>
      </c>
      <c r="R14" s="342"/>
      <c r="S14" s="342"/>
      <c r="T14" s="78" t="s">
        <v>61</v>
      </c>
      <c r="U14" s="308">
        <v>4000.0010000000002</v>
      </c>
      <c r="V14" s="309"/>
      <c r="W14" s="310" t="s">
        <v>62</v>
      </c>
      <c r="X14" s="310"/>
      <c r="Y14" s="309">
        <v>5000</v>
      </c>
      <c r="Z14" s="309"/>
      <c r="AA14" s="310" t="s">
        <v>60</v>
      </c>
      <c r="AB14" s="312"/>
      <c r="AC14" s="313" t="s">
        <v>63</v>
      </c>
      <c r="AD14" s="677"/>
      <c r="AE14" s="677"/>
      <c r="AF14" s="678"/>
      <c r="AG14" s="317">
        <v>300000</v>
      </c>
      <c r="AH14" s="317"/>
      <c r="AI14" s="317"/>
      <c r="AJ14" s="68" t="s">
        <v>61</v>
      </c>
      <c r="AK14" s="317">
        <v>360000</v>
      </c>
      <c r="AL14" s="317"/>
      <c r="AM14" s="317"/>
      <c r="AN14" s="173" t="s">
        <v>61</v>
      </c>
      <c r="AO14" s="341">
        <v>20000</v>
      </c>
      <c r="AP14" s="342"/>
      <c r="AQ14" s="342"/>
      <c r="AR14" s="187" t="s">
        <v>61</v>
      </c>
      <c r="AS14" s="343">
        <v>60000</v>
      </c>
      <c r="AT14" s="342"/>
      <c r="AU14" s="342"/>
      <c r="AV14" s="177" t="s">
        <v>61</v>
      </c>
      <c r="AW14" s="343">
        <v>30000</v>
      </c>
      <c r="AX14" s="342"/>
      <c r="AY14" s="342"/>
      <c r="AZ14" s="177" t="s">
        <v>61</v>
      </c>
      <c r="BA14" s="343">
        <v>120000</v>
      </c>
      <c r="BB14" s="342"/>
      <c r="BC14" s="342"/>
      <c r="BD14" s="187" t="s">
        <v>61</v>
      </c>
      <c r="BE14" s="241"/>
    </row>
    <row r="15" spans="1:57">
      <c r="A15" s="308">
        <v>5000.0010000000002</v>
      </c>
      <c r="B15" s="309"/>
      <c r="C15" s="310" t="s">
        <v>62</v>
      </c>
      <c r="D15" s="310"/>
      <c r="E15" s="309">
        <v>6000</v>
      </c>
      <c r="F15" s="309"/>
      <c r="G15" s="310" t="s">
        <v>60</v>
      </c>
      <c r="H15" s="312"/>
      <c r="I15" s="313" t="s">
        <v>63</v>
      </c>
      <c r="J15" s="314"/>
      <c r="K15" s="314"/>
      <c r="L15" s="315"/>
      <c r="M15" s="316">
        <v>270000</v>
      </c>
      <c r="N15" s="317"/>
      <c r="O15" s="317"/>
      <c r="P15" s="176" t="s">
        <v>61</v>
      </c>
      <c r="Q15" s="341">
        <v>130000</v>
      </c>
      <c r="R15" s="342"/>
      <c r="S15" s="342"/>
      <c r="T15" s="78" t="s">
        <v>61</v>
      </c>
      <c r="U15" s="308">
        <v>5000.0010000000002</v>
      </c>
      <c r="V15" s="309"/>
      <c r="W15" s="310" t="s">
        <v>62</v>
      </c>
      <c r="X15" s="310"/>
      <c r="Y15" s="309">
        <v>6000</v>
      </c>
      <c r="Z15" s="309"/>
      <c r="AA15" s="310" t="s">
        <v>60</v>
      </c>
      <c r="AB15" s="312"/>
      <c r="AC15" s="313" t="s">
        <v>63</v>
      </c>
      <c r="AD15" s="677"/>
      <c r="AE15" s="677"/>
      <c r="AF15" s="678"/>
      <c r="AG15" s="317">
        <v>330000</v>
      </c>
      <c r="AH15" s="317"/>
      <c r="AI15" s="317"/>
      <c r="AJ15" s="68" t="s">
        <v>61</v>
      </c>
      <c r="AK15" s="317">
        <v>390000</v>
      </c>
      <c r="AL15" s="317"/>
      <c r="AM15" s="317"/>
      <c r="AN15" s="173" t="s">
        <v>61</v>
      </c>
      <c r="AO15" s="341">
        <v>20000</v>
      </c>
      <c r="AP15" s="342"/>
      <c r="AQ15" s="342"/>
      <c r="AR15" s="187" t="s">
        <v>61</v>
      </c>
      <c r="AS15" s="343">
        <v>66000</v>
      </c>
      <c r="AT15" s="342"/>
      <c r="AU15" s="342"/>
      <c r="AV15" s="177" t="s">
        <v>61</v>
      </c>
      <c r="AW15" s="343">
        <v>33000</v>
      </c>
      <c r="AX15" s="342"/>
      <c r="AY15" s="342"/>
      <c r="AZ15" s="177" t="s">
        <v>61</v>
      </c>
      <c r="BA15" s="343">
        <v>130000</v>
      </c>
      <c r="BB15" s="342"/>
      <c r="BC15" s="342"/>
      <c r="BD15" s="187" t="s">
        <v>61</v>
      </c>
      <c r="BE15" s="241"/>
    </row>
    <row r="16" spans="1:57">
      <c r="A16" s="308">
        <v>6000.0010000000002</v>
      </c>
      <c r="B16" s="309"/>
      <c r="C16" s="310" t="s">
        <v>62</v>
      </c>
      <c r="D16" s="310"/>
      <c r="E16" s="309">
        <v>8000</v>
      </c>
      <c r="F16" s="309"/>
      <c r="G16" s="310" t="s">
        <v>60</v>
      </c>
      <c r="H16" s="312"/>
      <c r="I16" s="313" t="s">
        <v>63</v>
      </c>
      <c r="J16" s="314"/>
      <c r="K16" s="314"/>
      <c r="L16" s="315"/>
      <c r="M16" s="316">
        <v>320000</v>
      </c>
      <c r="N16" s="317"/>
      <c r="O16" s="317"/>
      <c r="P16" s="176" t="s">
        <v>61</v>
      </c>
      <c r="Q16" s="341">
        <v>160000</v>
      </c>
      <c r="R16" s="342"/>
      <c r="S16" s="342"/>
      <c r="T16" s="78" t="s">
        <v>61</v>
      </c>
      <c r="U16" s="308">
        <v>6000.0010000000002</v>
      </c>
      <c r="V16" s="309"/>
      <c r="W16" s="310" t="s">
        <v>62</v>
      </c>
      <c r="X16" s="310"/>
      <c r="Y16" s="309">
        <v>8000</v>
      </c>
      <c r="Z16" s="309"/>
      <c r="AA16" s="310" t="s">
        <v>60</v>
      </c>
      <c r="AB16" s="312"/>
      <c r="AC16" s="313" t="s">
        <v>63</v>
      </c>
      <c r="AD16" s="677"/>
      <c r="AE16" s="677"/>
      <c r="AF16" s="678"/>
      <c r="AG16" s="317">
        <v>390000</v>
      </c>
      <c r="AH16" s="317"/>
      <c r="AI16" s="317"/>
      <c r="AJ16" s="68" t="s">
        <v>61</v>
      </c>
      <c r="AK16" s="317">
        <v>460000</v>
      </c>
      <c r="AL16" s="317"/>
      <c r="AM16" s="317"/>
      <c r="AN16" s="173" t="s">
        <v>61</v>
      </c>
      <c r="AO16" s="341">
        <v>30000</v>
      </c>
      <c r="AP16" s="342"/>
      <c r="AQ16" s="342"/>
      <c r="AR16" s="187" t="s">
        <v>61</v>
      </c>
      <c r="AS16" s="343">
        <v>78000</v>
      </c>
      <c r="AT16" s="342"/>
      <c r="AU16" s="342"/>
      <c r="AV16" s="177" t="s">
        <v>61</v>
      </c>
      <c r="AW16" s="343">
        <v>39000</v>
      </c>
      <c r="AX16" s="342"/>
      <c r="AY16" s="342"/>
      <c r="AZ16" s="177" t="s">
        <v>61</v>
      </c>
      <c r="BA16" s="343">
        <v>160000</v>
      </c>
      <c r="BB16" s="342"/>
      <c r="BC16" s="342"/>
      <c r="BD16" s="187" t="s">
        <v>61</v>
      </c>
      <c r="BE16" s="241"/>
    </row>
    <row r="17" spans="1:94">
      <c r="A17" s="308">
        <v>8000.0010000000002</v>
      </c>
      <c r="B17" s="309"/>
      <c r="C17" s="310" t="s">
        <v>62</v>
      </c>
      <c r="D17" s="310"/>
      <c r="E17" s="309">
        <v>10000</v>
      </c>
      <c r="F17" s="309"/>
      <c r="G17" s="310" t="s">
        <v>60</v>
      </c>
      <c r="H17" s="312"/>
      <c r="I17" s="313" t="s">
        <v>63</v>
      </c>
      <c r="J17" s="314"/>
      <c r="K17" s="314"/>
      <c r="L17" s="315"/>
      <c r="M17" s="316">
        <v>350000</v>
      </c>
      <c r="N17" s="317"/>
      <c r="O17" s="317"/>
      <c r="P17" s="176" t="s">
        <v>61</v>
      </c>
      <c r="Q17" s="341">
        <v>180000</v>
      </c>
      <c r="R17" s="342"/>
      <c r="S17" s="342"/>
      <c r="T17" s="78" t="s">
        <v>61</v>
      </c>
      <c r="U17" s="308">
        <v>8000.0010000000002</v>
      </c>
      <c r="V17" s="309"/>
      <c r="W17" s="310" t="s">
        <v>62</v>
      </c>
      <c r="X17" s="310"/>
      <c r="Y17" s="309">
        <v>10000</v>
      </c>
      <c r="Z17" s="309"/>
      <c r="AA17" s="310" t="s">
        <v>60</v>
      </c>
      <c r="AB17" s="312"/>
      <c r="AC17" s="313" t="s">
        <v>63</v>
      </c>
      <c r="AD17" s="677"/>
      <c r="AE17" s="677"/>
      <c r="AF17" s="678"/>
      <c r="AG17" s="317">
        <v>440000</v>
      </c>
      <c r="AH17" s="317"/>
      <c r="AI17" s="317"/>
      <c r="AJ17" s="68" t="s">
        <v>61</v>
      </c>
      <c r="AK17" s="317">
        <v>520000</v>
      </c>
      <c r="AL17" s="317"/>
      <c r="AM17" s="317"/>
      <c r="AN17" s="173" t="s">
        <v>61</v>
      </c>
      <c r="AO17" s="341">
        <v>30000</v>
      </c>
      <c r="AP17" s="342"/>
      <c r="AQ17" s="342"/>
      <c r="AR17" s="187" t="s">
        <v>61</v>
      </c>
      <c r="AS17" s="343">
        <v>88000</v>
      </c>
      <c r="AT17" s="342"/>
      <c r="AU17" s="342"/>
      <c r="AV17" s="177" t="s">
        <v>61</v>
      </c>
      <c r="AW17" s="343">
        <v>44000</v>
      </c>
      <c r="AX17" s="342"/>
      <c r="AY17" s="342"/>
      <c r="AZ17" s="177" t="s">
        <v>61</v>
      </c>
      <c r="BA17" s="343">
        <v>180000</v>
      </c>
      <c r="BB17" s="342"/>
      <c r="BC17" s="342"/>
      <c r="BD17" s="187" t="s">
        <v>61</v>
      </c>
      <c r="BE17" s="241"/>
    </row>
    <row r="18" spans="1:94">
      <c r="A18" s="308">
        <v>10000.001</v>
      </c>
      <c r="B18" s="309"/>
      <c r="C18" s="310" t="s">
        <v>62</v>
      </c>
      <c r="D18" s="310"/>
      <c r="E18" s="309">
        <v>15000</v>
      </c>
      <c r="F18" s="309"/>
      <c r="G18" s="310" t="s">
        <v>60</v>
      </c>
      <c r="H18" s="312"/>
      <c r="I18" s="313" t="s">
        <v>63</v>
      </c>
      <c r="J18" s="314"/>
      <c r="K18" s="314"/>
      <c r="L18" s="315"/>
      <c r="M18" s="316">
        <v>390000</v>
      </c>
      <c r="N18" s="317"/>
      <c r="O18" s="317"/>
      <c r="P18" s="176" t="s">
        <v>61</v>
      </c>
      <c r="Q18" s="341">
        <v>210000</v>
      </c>
      <c r="R18" s="342"/>
      <c r="S18" s="342"/>
      <c r="T18" s="78" t="s">
        <v>61</v>
      </c>
      <c r="U18" s="308">
        <v>10000.001</v>
      </c>
      <c r="V18" s="309"/>
      <c r="W18" s="310" t="s">
        <v>62</v>
      </c>
      <c r="X18" s="310"/>
      <c r="Y18" s="309">
        <v>15000</v>
      </c>
      <c r="Z18" s="309"/>
      <c r="AA18" s="310" t="s">
        <v>60</v>
      </c>
      <c r="AB18" s="312"/>
      <c r="AC18" s="313" t="s">
        <v>63</v>
      </c>
      <c r="AD18" s="677"/>
      <c r="AE18" s="677"/>
      <c r="AF18" s="678"/>
      <c r="AG18" s="317">
        <v>490000</v>
      </c>
      <c r="AH18" s="317"/>
      <c r="AI18" s="317"/>
      <c r="AJ18" s="68" t="s">
        <v>61</v>
      </c>
      <c r="AK18" s="317">
        <v>580000</v>
      </c>
      <c r="AL18" s="317"/>
      <c r="AM18" s="317"/>
      <c r="AN18" s="173" t="s">
        <v>61</v>
      </c>
      <c r="AO18" s="341">
        <v>30000</v>
      </c>
      <c r="AP18" s="342"/>
      <c r="AQ18" s="342"/>
      <c r="AR18" s="187" t="s">
        <v>61</v>
      </c>
      <c r="AS18" s="343">
        <v>98000</v>
      </c>
      <c r="AT18" s="342"/>
      <c r="AU18" s="342"/>
      <c r="AV18" s="177" t="s">
        <v>61</v>
      </c>
      <c r="AW18" s="343">
        <v>49000</v>
      </c>
      <c r="AX18" s="342"/>
      <c r="AY18" s="342"/>
      <c r="AZ18" s="177" t="s">
        <v>61</v>
      </c>
      <c r="BA18" s="343">
        <v>210000</v>
      </c>
      <c r="BB18" s="342"/>
      <c r="BC18" s="342"/>
      <c r="BD18" s="187" t="s">
        <v>61</v>
      </c>
      <c r="BE18" s="241"/>
    </row>
    <row r="19" spans="1:94">
      <c r="A19" s="308">
        <v>15000.001</v>
      </c>
      <c r="B19" s="309"/>
      <c r="C19" s="310" t="s">
        <v>62</v>
      </c>
      <c r="D19" s="310"/>
      <c r="E19" s="309">
        <v>20000</v>
      </c>
      <c r="F19" s="309"/>
      <c r="G19" s="310" t="s">
        <v>60</v>
      </c>
      <c r="H19" s="312"/>
      <c r="I19" s="313" t="s">
        <v>63</v>
      </c>
      <c r="J19" s="314"/>
      <c r="K19" s="314"/>
      <c r="L19" s="315"/>
      <c r="M19" s="316">
        <v>430000</v>
      </c>
      <c r="N19" s="317"/>
      <c r="O19" s="317"/>
      <c r="P19" s="176" t="s">
        <v>61</v>
      </c>
      <c r="Q19" s="341">
        <v>230000</v>
      </c>
      <c r="R19" s="342"/>
      <c r="S19" s="342"/>
      <c r="T19" s="78" t="s">
        <v>61</v>
      </c>
      <c r="U19" s="308">
        <v>15000.001</v>
      </c>
      <c r="V19" s="309"/>
      <c r="W19" s="310" t="s">
        <v>62</v>
      </c>
      <c r="X19" s="310"/>
      <c r="Y19" s="309">
        <v>20000</v>
      </c>
      <c r="Z19" s="309"/>
      <c r="AA19" s="310" t="s">
        <v>60</v>
      </c>
      <c r="AB19" s="312"/>
      <c r="AC19" s="313" t="s">
        <v>63</v>
      </c>
      <c r="AD19" s="677"/>
      <c r="AE19" s="677"/>
      <c r="AF19" s="678"/>
      <c r="AG19" s="317">
        <v>550000</v>
      </c>
      <c r="AH19" s="317"/>
      <c r="AI19" s="317"/>
      <c r="AJ19" s="68" t="s">
        <v>61</v>
      </c>
      <c r="AK19" s="317">
        <v>660000</v>
      </c>
      <c r="AL19" s="317"/>
      <c r="AM19" s="317"/>
      <c r="AN19" s="173" t="s">
        <v>61</v>
      </c>
      <c r="AO19" s="341">
        <v>40000</v>
      </c>
      <c r="AP19" s="342"/>
      <c r="AQ19" s="342"/>
      <c r="AR19" s="187" t="s">
        <v>61</v>
      </c>
      <c r="AS19" s="343">
        <v>110000</v>
      </c>
      <c r="AT19" s="342"/>
      <c r="AU19" s="342"/>
      <c r="AV19" s="177" t="s">
        <v>61</v>
      </c>
      <c r="AW19" s="343">
        <v>55000</v>
      </c>
      <c r="AX19" s="342"/>
      <c r="AY19" s="342"/>
      <c r="AZ19" s="177" t="s">
        <v>61</v>
      </c>
      <c r="BA19" s="343">
        <v>230000</v>
      </c>
      <c r="BB19" s="342"/>
      <c r="BC19" s="342"/>
      <c r="BD19" s="187" t="s">
        <v>61</v>
      </c>
      <c r="BE19" s="241"/>
    </row>
    <row r="20" spans="1:94">
      <c r="A20" s="308">
        <v>20000.001</v>
      </c>
      <c r="B20" s="309"/>
      <c r="C20" s="310" t="s">
        <v>62</v>
      </c>
      <c r="D20" s="310"/>
      <c r="E20" s="309">
        <v>30000</v>
      </c>
      <c r="F20" s="309"/>
      <c r="G20" s="310" t="s">
        <v>60</v>
      </c>
      <c r="H20" s="312"/>
      <c r="I20" s="313" t="s">
        <v>63</v>
      </c>
      <c r="J20" s="314"/>
      <c r="K20" s="314"/>
      <c r="L20" s="315"/>
      <c r="M20" s="316">
        <v>490000</v>
      </c>
      <c r="N20" s="317"/>
      <c r="O20" s="317"/>
      <c r="P20" s="176" t="s">
        <v>61</v>
      </c>
      <c r="Q20" s="341">
        <v>270000</v>
      </c>
      <c r="R20" s="342"/>
      <c r="S20" s="342"/>
      <c r="T20" s="78" t="s">
        <v>61</v>
      </c>
      <c r="U20" s="308">
        <v>20000.001</v>
      </c>
      <c r="V20" s="309"/>
      <c r="W20" s="310" t="s">
        <v>62</v>
      </c>
      <c r="X20" s="310"/>
      <c r="Y20" s="309">
        <v>30000</v>
      </c>
      <c r="Z20" s="309"/>
      <c r="AA20" s="310" t="s">
        <v>60</v>
      </c>
      <c r="AB20" s="312"/>
      <c r="AC20" s="313" t="s">
        <v>63</v>
      </c>
      <c r="AD20" s="677"/>
      <c r="AE20" s="677"/>
      <c r="AF20" s="678"/>
      <c r="AG20" s="317">
        <v>620000</v>
      </c>
      <c r="AH20" s="317"/>
      <c r="AI20" s="317"/>
      <c r="AJ20" s="68" t="s">
        <v>61</v>
      </c>
      <c r="AK20" s="317">
        <v>740000</v>
      </c>
      <c r="AL20" s="317"/>
      <c r="AM20" s="317"/>
      <c r="AN20" s="173" t="s">
        <v>61</v>
      </c>
      <c r="AO20" s="341">
        <v>50000</v>
      </c>
      <c r="AP20" s="342"/>
      <c r="AQ20" s="342"/>
      <c r="AR20" s="187" t="s">
        <v>61</v>
      </c>
      <c r="AS20" s="343">
        <v>120000</v>
      </c>
      <c r="AT20" s="342"/>
      <c r="AU20" s="342"/>
      <c r="AV20" s="177" t="s">
        <v>61</v>
      </c>
      <c r="AW20" s="343">
        <v>62000</v>
      </c>
      <c r="AX20" s="342"/>
      <c r="AY20" s="342"/>
      <c r="AZ20" s="177" t="s">
        <v>61</v>
      </c>
      <c r="BA20" s="343">
        <v>270000</v>
      </c>
      <c r="BB20" s="342"/>
      <c r="BC20" s="342"/>
      <c r="BD20" s="187" t="s">
        <v>61</v>
      </c>
      <c r="BE20" s="241"/>
    </row>
    <row r="21" spans="1:94">
      <c r="A21" s="308">
        <v>30000.001</v>
      </c>
      <c r="B21" s="309"/>
      <c r="C21" s="310" t="s">
        <v>62</v>
      </c>
      <c r="D21" s="310"/>
      <c r="E21" s="309">
        <v>50000</v>
      </c>
      <c r="F21" s="309"/>
      <c r="G21" s="310" t="s">
        <v>60</v>
      </c>
      <c r="H21" s="312"/>
      <c r="I21" s="313" t="s">
        <v>63</v>
      </c>
      <c r="J21" s="314"/>
      <c r="K21" s="314"/>
      <c r="L21" s="315"/>
      <c r="M21" s="316">
        <v>580000</v>
      </c>
      <c r="N21" s="317"/>
      <c r="O21" s="317"/>
      <c r="P21" s="176" t="s">
        <v>61</v>
      </c>
      <c r="Q21" s="341">
        <v>310000</v>
      </c>
      <c r="R21" s="342"/>
      <c r="S21" s="342"/>
      <c r="T21" s="78" t="s">
        <v>61</v>
      </c>
      <c r="U21" s="308">
        <v>30000.001</v>
      </c>
      <c r="V21" s="309"/>
      <c r="W21" s="310" t="s">
        <v>62</v>
      </c>
      <c r="X21" s="310"/>
      <c r="Y21" s="309">
        <v>50000</v>
      </c>
      <c r="Z21" s="309"/>
      <c r="AA21" s="310" t="s">
        <v>60</v>
      </c>
      <c r="AB21" s="312"/>
      <c r="AC21" s="313" t="s">
        <v>63</v>
      </c>
      <c r="AD21" s="677"/>
      <c r="AE21" s="677"/>
      <c r="AF21" s="678"/>
      <c r="AG21" s="317">
        <v>740000</v>
      </c>
      <c r="AH21" s="317"/>
      <c r="AI21" s="317"/>
      <c r="AJ21" s="68" t="s">
        <v>61</v>
      </c>
      <c r="AK21" s="317">
        <v>880000</v>
      </c>
      <c r="AL21" s="317"/>
      <c r="AM21" s="317"/>
      <c r="AN21" s="173" t="s">
        <v>61</v>
      </c>
      <c r="AO21" s="341">
        <v>60000</v>
      </c>
      <c r="AP21" s="342"/>
      <c r="AQ21" s="342"/>
      <c r="AR21" s="187" t="s">
        <v>61</v>
      </c>
      <c r="AS21" s="343">
        <v>140000</v>
      </c>
      <c r="AT21" s="342"/>
      <c r="AU21" s="342"/>
      <c r="AV21" s="177" t="s">
        <v>61</v>
      </c>
      <c r="AW21" s="343">
        <v>74000</v>
      </c>
      <c r="AX21" s="342"/>
      <c r="AY21" s="342"/>
      <c r="AZ21" s="177" t="s">
        <v>61</v>
      </c>
      <c r="BA21" s="343">
        <v>310000</v>
      </c>
      <c r="BB21" s="342"/>
      <c r="BC21" s="342"/>
      <c r="BD21" s="187" t="s">
        <v>61</v>
      </c>
      <c r="BE21" s="241"/>
    </row>
    <row r="22" spans="1:94">
      <c r="A22" s="308">
        <v>50000.000999999997</v>
      </c>
      <c r="B22" s="309"/>
      <c r="C22" s="310" t="s">
        <v>62</v>
      </c>
      <c r="D22" s="310"/>
      <c r="E22" s="309">
        <v>70000</v>
      </c>
      <c r="F22" s="309"/>
      <c r="G22" s="310" t="s">
        <v>60</v>
      </c>
      <c r="H22" s="312"/>
      <c r="I22" s="313" t="s">
        <v>63</v>
      </c>
      <c r="J22" s="314"/>
      <c r="K22" s="314"/>
      <c r="L22" s="315"/>
      <c r="M22" s="316">
        <v>680000</v>
      </c>
      <c r="N22" s="317"/>
      <c r="O22" s="317"/>
      <c r="P22" s="176" t="s">
        <v>61</v>
      </c>
      <c r="Q22" s="341">
        <v>340000</v>
      </c>
      <c r="R22" s="342"/>
      <c r="S22" s="342"/>
      <c r="T22" s="78" t="s">
        <v>61</v>
      </c>
      <c r="U22" s="308">
        <v>50000.000999999997</v>
      </c>
      <c r="V22" s="309"/>
      <c r="W22" s="310" t="s">
        <v>62</v>
      </c>
      <c r="X22" s="310"/>
      <c r="Y22" s="309">
        <v>70000</v>
      </c>
      <c r="Z22" s="309"/>
      <c r="AA22" s="310" t="s">
        <v>60</v>
      </c>
      <c r="AB22" s="312"/>
      <c r="AC22" s="313" t="s">
        <v>63</v>
      </c>
      <c r="AD22" s="677"/>
      <c r="AE22" s="677"/>
      <c r="AF22" s="678"/>
      <c r="AG22" s="317">
        <v>850000</v>
      </c>
      <c r="AH22" s="317"/>
      <c r="AI22" s="317"/>
      <c r="AJ22" s="68" t="s">
        <v>61</v>
      </c>
      <c r="AK22" s="317">
        <v>1020000</v>
      </c>
      <c r="AL22" s="317"/>
      <c r="AM22" s="317"/>
      <c r="AN22" s="173" t="s">
        <v>61</v>
      </c>
      <c r="AO22" s="341">
        <v>70000</v>
      </c>
      <c r="AP22" s="342"/>
      <c r="AQ22" s="342"/>
      <c r="AR22" s="187" t="s">
        <v>61</v>
      </c>
      <c r="AS22" s="343">
        <v>170000</v>
      </c>
      <c r="AT22" s="342"/>
      <c r="AU22" s="342"/>
      <c r="AV22" s="177" t="s">
        <v>61</v>
      </c>
      <c r="AW22" s="343">
        <v>85000</v>
      </c>
      <c r="AX22" s="342"/>
      <c r="AY22" s="342"/>
      <c r="AZ22" s="177" t="s">
        <v>61</v>
      </c>
      <c r="BA22" s="343">
        <v>340000</v>
      </c>
      <c r="BB22" s="342"/>
      <c r="BC22" s="342"/>
      <c r="BD22" s="187" t="s">
        <v>61</v>
      </c>
      <c r="BE22" s="241"/>
    </row>
    <row r="23" spans="1:94">
      <c r="A23" s="308">
        <v>70000.001000000004</v>
      </c>
      <c r="B23" s="309"/>
      <c r="C23" s="310" t="s">
        <v>62</v>
      </c>
      <c r="D23" s="310"/>
      <c r="E23" s="311">
        <v>100000</v>
      </c>
      <c r="F23" s="311"/>
      <c r="G23" s="310" t="s">
        <v>60</v>
      </c>
      <c r="H23" s="312"/>
      <c r="I23" s="313" t="s">
        <v>63</v>
      </c>
      <c r="J23" s="314"/>
      <c r="K23" s="314"/>
      <c r="L23" s="315"/>
      <c r="M23" s="316">
        <v>760000</v>
      </c>
      <c r="N23" s="317"/>
      <c r="O23" s="317"/>
      <c r="P23" s="176" t="s">
        <v>61</v>
      </c>
      <c r="Q23" s="341">
        <v>360000</v>
      </c>
      <c r="R23" s="342"/>
      <c r="S23" s="342"/>
      <c r="T23" s="78" t="s">
        <v>61</v>
      </c>
      <c r="U23" s="308">
        <v>70000.001000000004</v>
      </c>
      <c r="V23" s="309"/>
      <c r="W23" s="310" t="s">
        <v>62</v>
      </c>
      <c r="X23" s="310"/>
      <c r="Y23" s="311">
        <v>100000</v>
      </c>
      <c r="Z23" s="311"/>
      <c r="AA23" s="310" t="s">
        <v>60</v>
      </c>
      <c r="AB23" s="312"/>
      <c r="AC23" s="313" t="s">
        <v>63</v>
      </c>
      <c r="AD23" s="677"/>
      <c r="AE23" s="677"/>
      <c r="AF23" s="678"/>
      <c r="AG23" s="317">
        <v>970000</v>
      </c>
      <c r="AH23" s="317"/>
      <c r="AI23" s="317"/>
      <c r="AJ23" s="68" t="s">
        <v>61</v>
      </c>
      <c r="AK23" s="317">
        <v>1160000</v>
      </c>
      <c r="AL23" s="317"/>
      <c r="AM23" s="317"/>
      <c r="AN23" s="173" t="s">
        <v>61</v>
      </c>
      <c r="AO23" s="341">
        <v>80000</v>
      </c>
      <c r="AP23" s="342"/>
      <c r="AQ23" s="342"/>
      <c r="AR23" s="187" t="s">
        <v>61</v>
      </c>
      <c r="AS23" s="343">
        <v>190000</v>
      </c>
      <c r="AT23" s="342"/>
      <c r="AU23" s="342"/>
      <c r="AV23" s="177" t="s">
        <v>61</v>
      </c>
      <c r="AW23" s="343">
        <v>97000</v>
      </c>
      <c r="AX23" s="342"/>
      <c r="AY23" s="342"/>
      <c r="AZ23" s="177" t="s">
        <v>61</v>
      </c>
      <c r="BA23" s="343">
        <v>360000</v>
      </c>
      <c r="BB23" s="342"/>
      <c r="BC23" s="342"/>
      <c r="BD23" s="187" t="s">
        <v>61</v>
      </c>
      <c r="BE23" s="241"/>
    </row>
    <row r="24" spans="1:94">
      <c r="A24" s="304">
        <v>100000.001</v>
      </c>
      <c r="B24" s="305"/>
      <c r="C24" s="306" t="s">
        <v>64</v>
      </c>
      <c r="D24" s="306"/>
      <c r="E24" s="306"/>
      <c r="F24" s="306"/>
      <c r="G24" s="306"/>
      <c r="H24" s="307"/>
      <c r="I24" s="429" t="s">
        <v>63</v>
      </c>
      <c r="J24" s="430"/>
      <c r="K24" s="430"/>
      <c r="L24" s="431"/>
      <c r="M24" s="432">
        <v>910000</v>
      </c>
      <c r="N24" s="433"/>
      <c r="O24" s="433"/>
      <c r="P24" s="179" t="s">
        <v>61</v>
      </c>
      <c r="Q24" s="709">
        <v>370000</v>
      </c>
      <c r="R24" s="435"/>
      <c r="S24" s="435"/>
      <c r="T24" s="101" t="s">
        <v>61</v>
      </c>
      <c r="U24" s="304">
        <v>100000.001</v>
      </c>
      <c r="V24" s="305"/>
      <c r="W24" s="306" t="s">
        <v>64</v>
      </c>
      <c r="X24" s="306"/>
      <c r="Y24" s="306"/>
      <c r="Z24" s="306"/>
      <c r="AA24" s="306"/>
      <c r="AB24" s="307"/>
      <c r="AC24" s="313" t="s">
        <v>63</v>
      </c>
      <c r="AD24" s="677"/>
      <c r="AE24" s="677"/>
      <c r="AF24" s="678"/>
      <c r="AG24" s="422">
        <v>1160000</v>
      </c>
      <c r="AH24" s="422"/>
      <c r="AI24" s="422"/>
      <c r="AJ24" s="84" t="s">
        <v>61</v>
      </c>
      <c r="AK24" s="422">
        <v>1390000</v>
      </c>
      <c r="AL24" s="422"/>
      <c r="AM24" s="422"/>
      <c r="AN24" s="178" t="s">
        <v>61</v>
      </c>
      <c r="AO24" s="709">
        <v>100000</v>
      </c>
      <c r="AP24" s="435"/>
      <c r="AQ24" s="435"/>
      <c r="AR24" s="188" t="s">
        <v>61</v>
      </c>
      <c r="AS24" s="364">
        <v>230000</v>
      </c>
      <c r="AT24" s="365"/>
      <c r="AU24" s="365"/>
      <c r="AV24" s="170" t="s">
        <v>61</v>
      </c>
      <c r="AW24" s="364">
        <v>110000</v>
      </c>
      <c r="AX24" s="365"/>
      <c r="AY24" s="365"/>
      <c r="AZ24" s="170" t="s">
        <v>61</v>
      </c>
      <c r="BA24" s="364">
        <v>370000</v>
      </c>
      <c r="BB24" s="365"/>
      <c r="BC24" s="365"/>
      <c r="BD24" s="188" t="s">
        <v>61</v>
      </c>
      <c r="BE24" s="241"/>
    </row>
    <row r="25" spans="1:94">
      <c r="A25" s="318" t="s">
        <v>65</v>
      </c>
      <c r="B25" s="319"/>
      <c r="C25" s="319"/>
      <c r="D25" s="319"/>
      <c r="E25" s="319"/>
      <c r="F25" s="319"/>
      <c r="G25" s="319"/>
      <c r="H25" s="320"/>
      <c r="I25" s="698" t="s">
        <v>63</v>
      </c>
      <c r="J25" s="699"/>
      <c r="K25" s="699"/>
      <c r="L25" s="699"/>
      <c r="M25" s="694" t="s">
        <v>63</v>
      </c>
      <c r="N25" s="691"/>
      <c r="O25" s="691"/>
      <c r="P25" s="695"/>
      <c r="Q25" s="704" t="s">
        <v>63</v>
      </c>
      <c r="R25" s="705"/>
      <c r="S25" s="705"/>
      <c r="T25" s="705"/>
      <c r="U25" s="706" t="s">
        <v>65</v>
      </c>
      <c r="V25" s="707"/>
      <c r="W25" s="707"/>
      <c r="X25" s="707"/>
      <c r="Y25" s="707"/>
      <c r="Z25" s="707"/>
      <c r="AA25" s="707"/>
      <c r="AB25" s="708"/>
      <c r="AC25" s="698" t="s">
        <v>63</v>
      </c>
      <c r="AD25" s="699"/>
      <c r="AE25" s="699"/>
      <c r="AF25" s="700"/>
      <c r="AG25" s="701">
        <v>30000</v>
      </c>
      <c r="AH25" s="701"/>
      <c r="AI25" s="701"/>
      <c r="AJ25" s="130" t="s">
        <v>61</v>
      </c>
      <c r="AK25" s="702" t="s">
        <v>63</v>
      </c>
      <c r="AL25" s="703"/>
      <c r="AM25" s="703"/>
      <c r="AN25" s="703"/>
      <c r="AO25" s="444" t="s">
        <v>63</v>
      </c>
      <c r="AP25" s="427"/>
      <c r="AQ25" s="427"/>
      <c r="AR25" s="436"/>
      <c r="AS25" s="444" t="s">
        <v>63</v>
      </c>
      <c r="AT25" s="427"/>
      <c r="AU25" s="427"/>
      <c r="AV25" s="427"/>
      <c r="AW25" s="442" t="s">
        <v>63</v>
      </c>
      <c r="AX25" s="438"/>
      <c r="AY25" s="438"/>
      <c r="AZ25" s="443"/>
      <c r="BA25" s="675">
        <v>12000</v>
      </c>
      <c r="BB25" s="676"/>
      <c r="BC25" s="676"/>
      <c r="BD25" s="196" t="s">
        <v>61</v>
      </c>
      <c r="BE25" s="241"/>
    </row>
    <row r="26" spans="1:94">
      <c r="A26" s="318" t="s">
        <v>66</v>
      </c>
      <c r="B26" s="319"/>
      <c r="C26" s="319"/>
      <c r="D26" s="319"/>
      <c r="E26" s="319"/>
      <c r="F26" s="319"/>
      <c r="G26" s="319"/>
      <c r="H26" s="320"/>
      <c r="I26" s="690" t="s">
        <v>63</v>
      </c>
      <c r="J26" s="691"/>
      <c r="K26" s="691"/>
      <c r="L26" s="691"/>
      <c r="M26" s="694" t="s">
        <v>84</v>
      </c>
      <c r="N26" s="691"/>
      <c r="O26" s="691"/>
      <c r="P26" s="695"/>
      <c r="Q26" s="505" t="s">
        <v>84</v>
      </c>
      <c r="R26" s="696"/>
      <c r="S26" s="696"/>
      <c r="T26" s="696"/>
      <c r="U26" s="697" t="s">
        <v>66</v>
      </c>
      <c r="V26" s="319"/>
      <c r="W26" s="319"/>
      <c r="X26" s="319"/>
      <c r="Y26" s="319"/>
      <c r="Z26" s="319"/>
      <c r="AA26" s="319"/>
      <c r="AB26" s="320"/>
      <c r="AC26" s="690" t="s">
        <v>63</v>
      </c>
      <c r="AD26" s="691"/>
      <c r="AE26" s="691"/>
      <c r="AF26" s="692"/>
      <c r="AG26" s="325">
        <v>27000</v>
      </c>
      <c r="AH26" s="325"/>
      <c r="AI26" s="325"/>
      <c r="AJ26" s="131" t="s">
        <v>61</v>
      </c>
      <c r="AK26" s="322" t="s">
        <v>63</v>
      </c>
      <c r="AL26" s="693"/>
      <c r="AM26" s="693"/>
      <c r="AN26" s="693"/>
      <c r="AO26" s="437" t="s">
        <v>84</v>
      </c>
      <c r="AP26" s="438"/>
      <c r="AQ26" s="438"/>
      <c r="AR26" s="439"/>
      <c r="AS26" s="437" t="s">
        <v>63</v>
      </c>
      <c r="AT26" s="438"/>
      <c r="AU26" s="438"/>
      <c r="AV26" s="438"/>
      <c r="AW26" s="442" t="s">
        <v>63</v>
      </c>
      <c r="AX26" s="438"/>
      <c r="AY26" s="438"/>
      <c r="AZ26" s="438"/>
      <c r="BA26" s="440">
        <v>14000</v>
      </c>
      <c r="BB26" s="441"/>
      <c r="BC26" s="441"/>
      <c r="BD26" s="197" t="s">
        <v>61</v>
      </c>
      <c r="BE26" s="241"/>
    </row>
    <row r="27" spans="1:94">
      <c r="C27" s="132"/>
      <c r="D27" s="133"/>
      <c r="E27" s="133"/>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row>
    <row r="28" spans="1:94">
      <c r="A28" s="2" t="s">
        <v>87</v>
      </c>
      <c r="B28" s="2" t="s">
        <v>125</v>
      </c>
      <c r="I28" s="121"/>
      <c r="AW28" s="114"/>
      <c r="AX28" s="114"/>
      <c r="AY28" s="114"/>
      <c r="AZ28" s="114"/>
    </row>
    <row r="29" spans="1:94" ht="39" customHeight="1">
      <c r="A29" s="570" t="s">
        <v>102</v>
      </c>
      <c r="B29" s="570"/>
      <c r="C29" s="570"/>
      <c r="D29" s="570"/>
      <c r="E29" s="570"/>
      <c r="F29" s="570"/>
      <c r="G29" s="570"/>
      <c r="H29" s="570"/>
      <c r="I29" s="570" t="s">
        <v>100</v>
      </c>
      <c r="J29" s="570"/>
      <c r="K29" s="570"/>
      <c r="L29" s="570"/>
      <c r="M29" s="686" t="s">
        <v>103</v>
      </c>
      <c r="N29" s="686"/>
      <c r="O29" s="686"/>
      <c r="P29" s="686"/>
      <c r="Q29" s="686" t="s">
        <v>105</v>
      </c>
      <c r="R29" s="618"/>
      <c r="S29" s="618"/>
      <c r="T29" s="618"/>
      <c r="U29" s="618" t="s">
        <v>104</v>
      </c>
      <c r="V29" s="618"/>
      <c r="W29" s="618"/>
      <c r="X29" s="618"/>
      <c r="BF29" s="126"/>
      <c r="BG29" s="126"/>
      <c r="BH29" s="126"/>
      <c r="BI29" s="126"/>
      <c r="BJ29" s="126"/>
      <c r="BK29" s="126"/>
      <c r="BL29" s="126"/>
      <c r="BM29" s="126"/>
      <c r="BV29" s="125"/>
      <c r="BW29" s="125"/>
      <c r="BX29" s="125"/>
      <c r="BY29" s="125"/>
      <c r="BZ29" s="126"/>
      <c r="CA29" s="126"/>
      <c r="CB29" s="126"/>
      <c r="CC29" s="126"/>
      <c r="CP29" s="114"/>
    </row>
    <row r="30" spans="1:94">
      <c r="A30" s="570" t="s">
        <v>153</v>
      </c>
      <c r="B30" s="570"/>
      <c r="C30" s="570"/>
      <c r="D30" s="570"/>
      <c r="E30" s="570"/>
      <c r="F30" s="570"/>
      <c r="G30" s="570"/>
      <c r="H30" s="570"/>
      <c r="I30" s="679">
        <f>算定表!E42</f>
        <v>0</v>
      </c>
      <c r="J30" s="679"/>
      <c r="K30" s="679"/>
      <c r="L30" s="679"/>
      <c r="M30" s="478" t="str">
        <f>IF(AND(I31="■",I30&lt;&gt;0),VLOOKUP(I30,A6:K24,9),IF(AND(I31="□",I30&lt;&gt;0),VLOOKUP(I30,A6:O24,13),""))</f>
        <v/>
      </c>
      <c r="N30" s="478"/>
      <c r="O30" s="478"/>
      <c r="P30" s="478"/>
      <c r="Q30" s="478" t="str">
        <f>IF(AND($I31="■",I30&lt;&gt;0),VLOOKUP($I30,U6:AE24,9)-VLOOKUP($I30,U6:AR24,21),IF(AND($I31="□",I30&lt;&gt;0),VLOOKUP($I30,U6:AJ24,13)-VLOOKUP($I30,U6:AR24,21),""))</f>
        <v/>
      </c>
      <c r="R30" s="478"/>
      <c r="S30" s="478"/>
      <c r="T30" s="478"/>
      <c r="U30" s="478" t="str">
        <f>IF(AND($I31="■",I30&lt;&gt;0),VLOOKUP($I30,U6:AE24,9),IF(AND($I31="□",I30&lt;&gt;0),VLOOKUP($I30,U6:AJ24,13),""))</f>
        <v/>
      </c>
      <c r="V30" s="478"/>
      <c r="W30" s="478"/>
      <c r="X30" s="478"/>
      <c r="BN30" s="127"/>
      <c r="BO30" s="127"/>
      <c r="BP30" s="127"/>
      <c r="BQ30" s="127"/>
      <c r="BR30" s="127"/>
      <c r="BS30" s="127"/>
      <c r="BT30" s="127"/>
      <c r="BU30" s="127"/>
      <c r="BV30" s="127"/>
      <c r="BW30" s="127"/>
      <c r="BX30" s="127"/>
      <c r="BY30" s="127"/>
      <c r="BZ30" s="127"/>
      <c r="CA30" s="127"/>
      <c r="CB30" s="127"/>
      <c r="CC30" s="127"/>
      <c r="CD30" s="127"/>
      <c r="CE30" s="127"/>
      <c r="CF30" s="127"/>
      <c r="CG30" s="127"/>
      <c r="CH30" s="117"/>
      <c r="CP30" s="114"/>
    </row>
    <row r="31" spans="1:94">
      <c r="A31" s="570" t="s">
        <v>99</v>
      </c>
      <c r="B31" s="570"/>
      <c r="C31" s="570"/>
      <c r="D31" s="570"/>
      <c r="E31" s="570"/>
      <c r="F31" s="570"/>
      <c r="G31" s="570"/>
      <c r="H31" s="570"/>
      <c r="I31" s="679" t="str">
        <f>算定表!E41</f>
        <v>□</v>
      </c>
      <c r="J31" s="679"/>
      <c r="K31" s="679"/>
      <c r="L31" s="679"/>
      <c r="M31" s="478"/>
      <c r="N31" s="478"/>
      <c r="O31" s="478"/>
      <c r="P31" s="478"/>
      <c r="Q31" s="478"/>
      <c r="R31" s="478"/>
      <c r="S31" s="478"/>
      <c r="T31" s="478"/>
      <c r="U31" s="478"/>
      <c r="V31" s="478"/>
      <c r="W31" s="478"/>
      <c r="X31" s="478"/>
      <c r="BN31" s="127"/>
      <c r="BO31" s="127"/>
      <c r="BP31" s="127"/>
      <c r="BQ31" s="127"/>
      <c r="BR31" s="127"/>
      <c r="BS31" s="127"/>
      <c r="BT31" s="127"/>
      <c r="BU31" s="127"/>
      <c r="BV31" s="127"/>
      <c r="BW31" s="127"/>
      <c r="BX31" s="127"/>
      <c r="BY31" s="127"/>
      <c r="BZ31" s="127"/>
      <c r="CA31" s="127"/>
      <c r="CB31" s="127"/>
      <c r="CC31" s="127"/>
      <c r="CD31" s="127"/>
      <c r="CE31" s="127"/>
      <c r="CF31" s="127"/>
      <c r="CG31" s="127"/>
      <c r="CP31" s="114"/>
    </row>
    <row r="32" spans="1:94">
      <c r="A32" s="570" t="s">
        <v>101</v>
      </c>
      <c r="B32" s="570"/>
      <c r="C32" s="570"/>
      <c r="D32" s="570"/>
      <c r="E32" s="570"/>
      <c r="F32" s="570"/>
      <c r="G32" s="570"/>
      <c r="H32" s="570"/>
      <c r="I32" s="679" t="str">
        <f>算定表!E44</f>
        <v>□</v>
      </c>
      <c r="J32" s="679"/>
      <c r="K32" s="679"/>
      <c r="L32" s="679"/>
      <c r="M32" s="479" t="str">
        <f>IF($I32="■",VLOOKUP($I30,A6:S24,17),"")</f>
        <v/>
      </c>
      <c r="N32" s="480"/>
      <c r="O32" s="480"/>
      <c r="P32" s="481"/>
      <c r="Q32" s="479" t="str">
        <f>IF($I32="■",VLOOKUP($I30,U6:BC24,33),"")</f>
        <v/>
      </c>
      <c r="R32" s="480"/>
      <c r="S32" s="480"/>
      <c r="T32" s="481"/>
      <c r="U32" s="479" t="str">
        <f>IF($I32="■",VLOOKUP($I30,U6:BC24,33),"")</f>
        <v/>
      </c>
      <c r="V32" s="480"/>
      <c r="W32" s="480"/>
      <c r="X32" s="481"/>
      <c r="BN32" s="127"/>
      <c r="BO32" s="127"/>
      <c r="BP32" s="127"/>
      <c r="BQ32" s="127"/>
      <c r="BR32" s="127"/>
      <c r="BS32" s="127"/>
      <c r="BT32" s="127"/>
      <c r="BU32" s="127"/>
      <c r="BV32" s="127"/>
      <c r="BW32" s="127"/>
      <c r="BX32" s="127"/>
      <c r="BY32" s="127"/>
      <c r="BZ32" s="127"/>
      <c r="CA32" s="127"/>
      <c r="CB32" s="127"/>
      <c r="CC32" s="127"/>
      <c r="CD32" s="127"/>
      <c r="CE32" s="127"/>
      <c r="CF32" s="127"/>
      <c r="CG32" s="127"/>
    </row>
    <row r="33" spans="1:85">
      <c r="A33" s="570" t="s">
        <v>94</v>
      </c>
      <c r="B33" s="570"/>
      <c r="C33" s="570"/>
      <c r="D33" s="570"/>
      <c r="E33" s="570"/>
      <c r="F33" s="570"/>
      <c r="G33" s="570"/>
      <c r="H33" s="570"/>
      <c r="I33" s="679" t="str">
        <f>算定表!E46</f>
        <v>□</v>
      </c>
      <c r="J33" s="679"/>
      <c r="K33" s="679"/>
      <c r="L33" s="679"/>
      <c r="M33" s="685"/>
      <c r="N33" s="685"/>
      <c r="O33" s="685"/>
      <c r="P33" s="685"/>
      <c r="Q33" s="478" t="str">
        <f>IF($I33="■", IF($I36="■", VLOOKUP($I34,$U6:$AU24,25)*2, VLOOKUP($I34,$U6:$AU24,25)), "")</f>
        <v/>
      </c>
      <c r="R33" s="478"/>
      <c r="S33" s="478"/>
      <c r="T33" s="478"/>
      <c r="U33" s="478" t="str">
        <f>IF($I33="■", IF($I36="■", VLOOKUP($I34,$U6:$AU24,25)*2, VLOOKUP($I34,$U6:$AU24,25)), "")</f>
        <v/>
      </c>
      <c r="V33" s="478"/>
      <c r="W33" s="478"/>
      <c r="X33" s="478"/>
      <c r="BN33" s="127"/>
      <c r="BO33" s="127"/>
      <c r="BP33" s="127"/>
      <c r="BQ33" s="127"/>
      <c r="BR33" s="127"/>
      <c r="BS33" s="127"/>
      <c r="BT33" s="127"/>
      <c r="BU33" s="127"/>
      <c r="BV33" s="127"/>
      <c r="BW33" s="127"/>
      <c r="BX33" s="127"/>
      <c r="BY33" s="127"/>
      <c r="BZ33" s="127"/>
      <c r="CA33" s="127"/>
      <c r="CB33" s="127"/>
      <c r="CC33" s="127"/>
      <c r="CD33" s="127"/>
      <c r="CE33" s="127"/>
      <c r="CF33" s="127"/>
      <c r="CG33" s="127"/>
    </row>
    <row r="34" spans="1:85">
      <c r="A34" s="570" t="s">
        <v>154</v>
      </c>
      <c r="B34" s="570"/>
      <c r="C34" s="570"/>
      <c r="D34" s="570"/>
      <c r="E34" s="570"/>
      <c r="F34" s="570"/>
      <c r="G34" s="570"/>
      <c r="H34" s="570"/>
      <c r="I34" s="679">
        <f>算定表!E47</f>
        <v>0</v>
      </c>
      <c r="J34" s="679"/>
      <c r="K34" s="679"/>
      <c r="L34" s="679"/>
      <c r="M34" s="685"/>
      <c r="N34" s="685"/>
      <c r="O34" s="685"/>
      <c r="P34" s="685"/>
      <c r="Q34" s="478"/>
      <c r="R34" s="478"/>
      <c r="S34" s="478"/>
      <c r="T34" s="478"/>
      <c r="U34" s="478"/>
      <c r="V34" s="478"/>
      <c r="W34" s="478"/>
      <c r="X34" s="478"/>
      <c r="BA34" s="6"/>
      <c r="BB34" s="6"/>
      <c r="BC34" s="6"/>
      <c r="BD34" s="6"/>
      <c r="BE34" s="6"/>
      <c r="BF34" s="6"/>
      <c r="BG34" s="6"/>
      <c r="BH34" s="6"/>
      <c r="BI34" s="6"/>
      <c r="BJ34" s="6"/>
      <c r="BK34" s="6"/>
      <c r="BL34" s="6"/>
      <c r="BM34" s="6"/>
      <c r="BN34" s="115"/>
      <c r="BO34" s="115"/>
      <c r="BP34" s="115"/>
      <c r="BQ34" s="115"/>
      <c r="BR34" s="115"/>
      <c r="BS34" s="115"/>
      <c r="BT34" s="115"/>
      <c r="BU34" s="115"/>
      <c r="BV34" s="115"/>
      <c r="BW34" s="115"/>
      <c r="BX34" s="115"/>
      <c r="BY34" s="115"/>
      <c r="BZ34" s="115"/>
      <c r="CA34" s="115"/>
      <c r="CB34" s="115"/>
      <c r="CC34" s="115"/>
      <c r="CD34" s="115"/>
      <c r="CE34" s="115"/>
      <c r="CF34" s="115"/>
      <c r="CG34" s="115"/>
    </row>
    <row r="35" spans="1:85">
      <c r="A35" s="570" t="s">
        <v>223</v>
      </c>
      <c r="B35" s="570"/>
      <c r="C35" s="570"/>
      <c r="D35" s="570"/>
      <c r="E35" s="570"/>
      <c r="F35" s="570"/>
      <c r="G35" s="570"/>
      <c r="H35" s="570"/>
      <c r="I35" s="679" t="str">
        <f>算定表!E49</f>
        <v>□</v>
      </c>
      <c r="J35" s="679"/>
      <c r="K35" s="679"/>
      <c r="L35" s="679"/>
      <c r="M35" s="687"/>
      <c r="N35" s="688"/>
      <c r="O35" s="688"/>
      <c r="P35" s="689"/>
      <c r="Q35" s="479" t="str">
        <f>IF($I35="■", IF($I36="■", VLOOKUP($I34,$U6:$AY24,29)*2, VLOOKUP($I34,$U6:$AY24,29)), "")</f>
        <v/>
      </c>
      <c r="R35" s="480"/>
      <c r="S35" s="480"/>
      <c r="T35" s="481"/>
      <c r="U35" s="479" t="str">
        <f>IF($I35="■", IF($I36="■", VLOOKUP($I34,$U6:$AY24,29)*2, VLOOKUP($I34,$U6:$AY24,29)), "")</f>
        <v/>
      </c>
      <c r="V35" s="480"/>
      <c r="W35" s="480"/>
      <c r="X35" s="481"/>
      <c r="BA35" s="6"/>
      <c r="BB35" s="6"/>
      <c r="BC35" s="6"/>
      <c r="BD35" s="6"/>
      <c r="BE35" s="6"/>
      <c r="BF35" s="6"/>
      <c r="BG35" s="6"/>
      <c r="BH35" s="6"/>
      <c r="BI35" s="6"/>
      <c r="BJ35" s="6"/>
      <c r="BK35" s="6"/>
      <c r="BL35" s="6"/>
      <c r="BM35" s="6"/>
      <c r="BN35" s="115"/>
      <c r="BO35" s="115"/>
      <c r="BP35" s="115"/>
      <c r="BQ35" s="115"/>
      <c r="BR35" s="115"/>
      <c r="BS35" s="115"/>
      <c r="BT35" s="115"/>
      <c r="BU35" s="115"/>
      <c r="BV35" s="115"/>
      <c r="BW35" s="115"/>
      <c r="BX35" s="115"/>
      <c r="BY35" s="115"/>
      <c r="BZ35" s="115"/>
      <c r="CA35" s="115"/>
      <c r="CB35" s="115"/>
      <c r="CC35" s="115"/>
      <c r="CD35" s="115"/>
      <c r="CE35" s="115"/>
      <c r="CF35" s="115"/>
      <c r="CG35" s="115"/>
    </row>
    <row r="36" spans="1:85">
      <c r="A36" s="570" t="s">
        <v>232</v>
      </c>
      <c r="B36" s="570"/>
      <c r="C36" s="570"/>
      <c r="D36" s="570"/>
      <c r="E36" s="570"/>
      <c r="F36" s="570"/>
      <c r="G36" s="570"/>
      <c r="H36" s="570"/>
      <c r="I36" s="679" t="str">
        <f>算定表!E51</f>
        <v>□</v>
      </c>
      <c r="J36" s="679"/>
      <c r="K36" s="679"/>
      <c r="L36" s="679"/>
      <c r="M36" s="687"/>
      <c r="N36" s="688"/>
      <c r="O36" s="688"/>
      <c r="P36" s="689"/>
      <c r="Q36" s="687"/>
      <c r="R36" s="688"/>
      <c r="S36" s="688"/>
      <c r="T36" s="689"/>
      <c r="U36" s="687"/>
      <c r="V36" s="688"/>
      <c r="W36" s="688"/>
      <c r="X36" s="689"/>
      <c r="BA36" s="6"/>
      <c r="BB36" s="6"/>
      <c r="BC36" s="6"/>
      <c r="BD36" s="6"/>
      <c r="BE36" s="6"/>
      <c r="BF36" s="6"/>
      <c r="BK36" s="6"/>
      <c r="BL36" s="6"/>
      <c r="BM36" s="6"/>
      <c r="BN36" s="115"/>
      <c r="BO36" s="115"/>
      <c r="BP36" s="115"/>
      <c r="BQ36" s="115"/>
      <c r="BR36" s="115"/>
      <c r="BS36" s="115"/>
      <c r="BT36" s="115"/>
      <c r="BU36" s="115"/>
      <c r="BV36" s="115"/>
      <c r="BW36" s="115"/>
      <c r="BX36" s="115"/>
      <c r="BY36" s="115"/>
      <c r="BZ36" s="115"/>
      <c r="CA36" s="115"/>
      <c r="CB36" s="115"/>
      <c r="CC36" s="115"/>
      <c r="CD36" s="115"/>
      <c r="CE36" s="115"/>
      <c r="CF36" s="115"/>
      <c r="CG36" s="115"/>
    </row>
    <row r="37" spans="1:85">
      <c r="A37" s="570" t="s">
        <v>98</v>
      </c>
      <c r="B37" s="570"/>
      <c r="C37" s="570"/>
      <c r="D37" s="570"/>
      <c r="E37" s="570"/>
      <c r="F37" s="570"/>
      <c r="G37" s="570"/>
      <c r="H37" s="570"/>
      <c r="I37" s="679" t="str">
        <f>算定表!E53</f>
        <v>□</v>
      </c>
      <c r="J37" s="679"/>
      <c r="K37" s="679"/>
      <c r="L37" s="679"/>
      <c r="M37" s="478" t="str">
        <f>IF($I37="■",30000,"")</f>
        <v/>
      </c>
      <c r="N37" s="478"/>
      <c r="O37" s="478"/>
      <c r="P37" s="478"/>
      <c r="Q37" s="478" t="str">
        <f>IF($I37="■",30000,"")</f>
        <v/>
      </c>
      <c r="R37" s="478"/>
      <c r="S37" s="478"/>
      <c r="T37" s="478"/>
      <c r="U37" s="478" t="str">
        <f>IF($I37="■",30000,"")</f>
        <v/>
      </c>
      <c r="V37" s="478"/>
      <c r="W37" s="478"/>
      <c r="X37" s="478"/>
      <c r="BN37" s="127"/>
      <c r="BO37" s="127"/>
      <c r="BP37" s="127"/>
      <c r="BQ37" s="127"/>
      <c r="BR37" s="127"/>
      <c r="BS37" s="127"/>
      <c r="BT37" s="127"/>
      <c r="BU37" s="127"/>
      <c r="BV37" s="127"/>
      <c r="BW37" s="127"/>
      <c r="BX37" s="127"/>
      <c r="BY37" s="127"/>
      <c r="BZ37" s="127"/>
      <c r="CA37" s="127"/>
      <c r="CB37" s="127"/>
      <c r="CC37" s="127"/>
      <c r="CD37" s="127"/>
      <c r="CE37" s="127"/>
      <c r="CF37" s="127"/>
      <c r="CG37" s="127"/>
    </row>
    <row r="38" spans="1:85" ht="32.450000000000003" customHeight="1">
      <c r="A38" s="684" t="s">
        <v>96</v>
      </c>
      <c r="B38" s="684"/>
      <c r="C38" s="684"/>
      <c r="D38" s="684"/>
      <c r="E38" s="684"/>
      <c r="F38" s="684"/>
      <c r="G38" s="684"/>
      <c r="H38" s="684"/>
      <c r="I38" s="679" t="str">
        <f>算定表!E55</f>
        <v>□</v>
      </c>
      <c r="J38" s="679"/>
      <c r="K38" s="679"/>
      <c r="L38" s="679"/>
      <c r="M38" s="478" t="str">
        <f>IF(I38="■",-5000,"")</f>
        <v/>
      </c>
      <c r="N38" s="478"/>
      <c r="O38" s="478"/>
      <c r="P38" s="478"/>
      <c r="Q38" s="683"/>
      <c r="R38" s="683"/>
      <c r="S38" s="683"/>
      <c r="T38" s="683"/>
      <c r="U38" s="683"/>
      <c r="V38" s="683"/>
      <c r="W38" s="683"/>
      <c r="X38" s="683"/>
    </row>
    <row r="39" spans="1:85" ht="33" customHeight="1">
      <c r="A39" s="684" t="s">
        <v>224</v>
      </c>
      <c r="B39" s="684"/>
      <c r="C39" s="684"/>
      <c r="D39" s="684"/>
      <c r="E39" s="684"/>
      <c r="F39" s="684"/>
      <c r="G39" s="684"/>
      <c r="H39" s="684"/>
      <c r="I39" s="679" t="str">
        <f>算定表!E57</f>
        <v>□</v>
      </c>
      <c r="J39" s="679"/>
      <c r="K39" s="679"/>
      <c r="L39" s="679"/>
      <c r="M39" s="683"/>
      <c r="N39" s="683"/>
      <c r="O39" s="683"/>
      <c r="P39" s="683"/>
      <c r="Q39" s="478" t="str">
        <f>IF(I39="■",-5000,"")</f>
        <v/>
      </c>
      <c r="R39" s="478"/>
      <c r="S39" s="478"/>
      <c r="T39" s="478"/>
      <c r="U39" s="478" t="str">
        <f>IF(I39="■",-5000,"")</f>
        <v/>
      </c>
      <c r="V39" s="478"/>
      <c r="W39" s="478"/>
      <c r="X39" s="478"/>
    </row>
    <row r="40" spans="1:85" ht="33" customHeight="1">
      <c r="A40" s="684" t="s">
        <v>248</v>
      </c>
      <c r="B40" s="684"/>
      <c r="C40" s="684"/>
      <c r="D40" s="684"/>
      <c r="E40" s="684"/>
      <c r="F40" s="684"/>
      <c r="G40" s="684"/>
      <c r="H40" s="684"/>
      <c r="I40" s="679" t="str">
        <f>算定表!E59</f>
        <v>□</v>
      </c>
      <c r="J40" s="679"/>
      <c r="K40" s="679"/>
      <c r="L40" s="679"/>
      <c r="M40" s="683"/>
      <c r="N40" s="683"/>
      <c r="O40" s="683"/>
      <c r="P40" s="683"/>
      <c r="Q40" s="478" t="str">
        <f>IF(I40="■",-10000,"")</f>
        <v/>
      </c>
      <c r="R40" s="478"/>
      <c r="S40" s="478"/>
      <c r="T40" s="478"/>
      <c r="U40" s="478" t="str">
        <f>IF(I40="■",-10000,"")</f>
        <v/>
      </c>
      <c r="V40" s="478"/>
      <c r="W40" s="478"/>
      <c r="X40" s="478"/>
    </row>
    <row r="41" spans="1:85" ht="17.25" customHeight="1">
      <c r="A41" s="684" t="s">
        <v>187</v>
      </c>
      <c r="B41" s="684"/>
      <c r="C41" s="684"/>
      <c r="D41" s="684"/>
      <c r="E41" s="684"/>
      <c r="F41" s="684"/>
      <c r="G41" s="684"/>
      <c r="H41" s="684"/>
      <c r="I41" s="679">
        <f>算定表!E61</f>
        <v>0</v>
      </c>
      <c r="J41" s="679"/>
      <c r="K41" s="679"/>
      <c r="L41" s="679"/>
      <c r="M41" s="478" t="str">
        <f>IF(I41="書面",2000,"")</f>
        <v/>
      </c>
      <c r="N41" s="478"/>
      <c r="O41" s="478"/>
      <c r="P41" s="478"/>
      <c r="Q41" s="478" t="str">
        <f>IF(I41="書面",2000,"")</f>
        <v/>
      </c>
      <c r="R41" s="478"/>
      <c r="S41" s="478"/>
      <c r="T41" s="478"/>
      <c r="U41" s="478" t="str">
        <f>IF(I41="書面",2000,"")</f>
        <v/>
      </c>
      <c r="V41" s="478"/>
      <c r="W41" s="478"/>
      <c r="X41" s="478"/>
    </row>
    <row r="42" spans="1:85">
      <c r="A42" s="680" t="s">
        <v>107</v>
      </c>
      <c r="B42" s="681"/>
      <c r="C42" s="681"/>
      <c r="D42" s="681"/>
      <c r="E42" s="681"/>
      <c r="F42" s="681"/>
      <c r="G42" s="681"/>
      <c r="H42" s="682"/>
      <c r="I42" s="472" t="s">
        <v>106</v>
      </c>
      <c r="J42" s="472"/>
      <c r="K42" s="472"/>
      <c r="L42" s="472"/>
      <c r="M42" s="471">
        <f>SUM(M30:P41)</f>
        <v>0</v>
      </c>
      <c r="N42" s="471"/>
      <c r="O42" s="471"/>
      <c r="P42" s="471"/>
      <c r="Q42" s="471">
        <f>SUM(Q30:T41)</f>
        <v>0</v>
      </c>
      <c r="R42" s="471"/>
      <c r="S42" s="471"/>
      <c r="T42" s="471"/>
      <c r="U42" s="471">
        <f>SUM(U30:X41)</f>
        <v>0</v>
      </c>
      <c r="V42" s="471"/>
      <c r="W42" s="471"/>
      <c r="X42" s="471"/>
    </row>
    <row r="45" spans="1:85" ht="19.5" thickBot="1">
      <c r="B45" s="2" t="s">
        <v>214</v>
      </c>
    </row>
    <row r="46" spans="1:85" ht="18.75" customHeight="1">
      <c r="A46" s="641" t="s">
        <v>2</v>
      </c>
      <c r="B46" s="642"/>
      <c r="C46" s="642"/>
      <c r="D46" s="643"/>
      <c r="E46" s="647" t="s">
        <v>197</v>
      </c>
      <c r="F46" s="648"/>
      <c r="G46" s="648"/>
      <c r="H46" s="649"/>
      <c r="I46" s="653" t="s">
        <v>198</v>
      </c>
      <c r="J46" s="654"/>
      <c r="K46" s="654"/>
      <c r="L46" s="655"/>
      <c r="M46" s="624" t="s">
        <v>199</v>
      </c>
      <c r="N46" s="625"/>
      <c r="O46" s="625"/>
      <c r="P46" s="626"/>
      <c r="Q46" s="624" t="s">
        <v>200</v>
      </c>
      <c r="R46" s="625"/>
      <c r="S46" s="625"/>
      <c r="T46" s="626"/>
      <c r="U46" s="730" t="s">
        <v>202</v>
      </c>
      <c r="V46" s="731"/>
      <c r="W46" s="731"/>
      <c r="X46" s="732"/>
      <c r="Y46" s="736" t="s">
        <v>203</v>
      </c>
      <c r="Z46" s="731"/>
      <c r="AA46" s="731"/>
      <c r="AB46" s="732"/>
      <c r="AC46" s="624" t="s">
        <v>237</v>
      </c>
      <c r="AD46" s="625"/>
      <c r="AE46" s="625"/>
      <c r="AF46" s="626"/>
      <c r="AG46" s="624" t="s">
        <v>218</v>
      </c>
      <c r="AH46" s="625"/>
      <c r="AI46" s="625"/>
      <c r="AJ46" s="626"/>
      <c r="AK46" s="624" t="s">
        <v>219</v>
      </c>
      <c r="AL46" s="625"/>
      <c r="AM46" s="625"/>
      <c r="AN46" s="626"/>
      <c r="AO46" s="738" t="s">
        <v>201</v>
      </c>
      <c r="AP46" s="739"/>
      <c r="AQ46" s="739"/>
      <c r="AR46" s="740"/>
      <c r="AS46" s="760" t="s">
        <v>209</v>
      </c>
      <c r="AT46" s="635"/>
      <c r="AU46" s="635"/>
      <c r="AV46" s="638"/>
      <c r="AW46" s="218"/>
      <c r="AX46" s="218"/>
      <c r="AY46" s="587" t="s">
        <v>238</v>
      </c>
      <c r="AZ46" s="638"/>
      <c r="BA46" s="219"/>
      <c r="BB46" s="219"/>
      <c r="BC46" s="587" t="s">
        <v>239</v>
      </c>
      <c r="BD46" s="638"/>
      <c r="BE46" s="755" t="s">
        <v>250</v>
      </c>
      <c r="BF46" s="609" t="s">
        <v>187</v>
      </c>
      <c r="BG46" s="601" t="s">
        <v>204</v>
      </c>
      <c r="BH46" s="592"/>
    </row>
    <row r="47" spans="1:85" ht="18.75" customHeight="1">
      <c r="A47" s="644"/>
      <c r="B47" s="645"/>
      <c r="C47" s="645"/>
      <c r="D47" s="646"/>
      <c r="E47" s="650"/>
      <c r="F47" s="651"/>
      <c r="G47" s="651"/>
      <c r="H47" s="652"/>
      <c r="I47" s="656"/>
      <c r="J47" s="657"/>
      <c r="K47" s="657"/>
      <c r="L47" s="658"/>
      <c r="M47" s="627"/>
      <c r="N47" s="628"/>
      <c r="O47" s="628"/>
      <c r="P47" s="629"/>
      <c r="Q47" s="627"/>
      <c r="R47" s="628"/>
      <c r="S47" s="628"/>
      <c r="T47" s="629"/>
      <c r="U47" s="733"/>
      <c r="V47" s="734"/>
      <c r="W47" s="734"/>
      <c r="X47" s="735"/>
      <c r="Y47" s="737"/>
      <c r="Z47" s="734"/>
      <c r="AA47" s="734"/>
      <c r="AB47" s="735"/>
      <c r="AC47" s="627"/>
      <c r="AD47" s="628"/>
      <c r="AE47" s="628"/>
      <c r="AF47" s="629"/>
      <c r="AG47" s="627"/>
      <c r="AH47" s="628"/>
      <c r="AI47" s="628"/>
      <c r="AJ47" s="629"/>
      <c r="AK47" s="627"/>
      <c r="AL47" s="628"/>
      <c r="AM47" s="628"/>
      <c r="AN47" s="629"/>
      <c r="AO47" s="741"/>
      <c r="AP47" s="742"/>
      <c r="AQ47" s="742"/>
      <c r="AR47" s="743"/>
      <c r="AS47" s="761"/>
      <c r="AT47" s="639"/>
      <c r="AU47" s="639"/>
      <c r="AV47" s="640"/>
      <c r="AW47" s="220"/>
      <c r="AX47" s="220"/>
      <c r="AY47" s="589"/>
      <c r="AZ47" s="640"/>
      <c r="BA47" s="221"/>
      <c r="BB47" s="221"/>
      <c r="BC47" s="589"/>
      <c r="BD47" s="640"/>
      <c r="BE47" s="756"/>
      <c r="BF47" s="610"/>
      <c r="BG47" s="602"/>
      <c r="BH47" s="594"/>
    </row>
    <row r="48" spans="1:85">
      <c r="A48" s="617" t="s">
        <v>7</v>
      </c>
      <c r="B48" s="618"/>
      <c r="C48" s="618"/>
      <c r="D48" s="618"/>
      <c r="E48" s="619" t="str">
        <f>IF(算定表!E73="","",算定表!E73)</f>
        <v/>
      </c>
      <c r="F48" s="619"/>
      <c r="G48" s="619"/>
      <c r="H48" s="619"/>
      <c r="I48" s="620" t="str">
        <f>IF(算定表!F73="","",算定表!F73)</f>
        <v/>
      </c>
      <c r="J48" s="620"/>
      <c r="K48" s="620"/>
      <c r="L48" s="620"/>
      <c r="M48" s="479" t="str">
        <f>IF(E48="","",VLOOKUP(E48,$U$6:$AM$24,17,TRUE))</f>
        <v/>
      </c>
      <c r="N48" s="480"/>
      <c r="O48" s="480"/>
      <c r="P48" s="481"/>
      <c r="Q48" s="479" t="str">
        <f>IF($I48="■",VLOOKUP($E48,$U6:$BC24,33),"")</f>
        <v/>
      </c>
      <c r="R48" s="480"/>
      <c r="S48" s="480"/>
      <c r="T48" s="481"/>
      <c r="U48" s="665" t="str">
        <f>IF(算定表!G73="","",算定表!G73)</f>
        <v/>
      </c>
      <c r="V48" s="622"/>
      <c r="W48" s="622"/>
      <c r="X48" s="623"/>
      <c r="Y48" s="614" t="str">
        <f>IF(算定表!H73="","",算定表!H73)</f>
        <v>　</v>
      </c>
      <c r="Z48" s="615"/>
      <c r="AA48" s="615"/>
      <c r="AB48" s="616"/>
      <c r="AC48" s="666" t="str">
        <f>算定表!$E$80</f>
        <v>□</v>
      </c>
      <c r="AD48" s="667"/>
      <c r="AE48" s="667"/>
      <c r="AF48" s="668"/>
      <c r="AG48" s="479" t="str">
        <f>IF(U48="","", IF(AC48="■", VLOOKUP(U48, $U$6:$AU$24, 25, TRUE) * 2, VLOOKUP(U48, $U$6:$AU$24, 25, TRUE)))</f>
        <v/>
      </c>
      <c r="AH48" s="480"/>
      <c r="AI48" s="480"/>
      <c r="AJ48" s="481"/>
      <c r="AK48" s="479" t="str">
        <f>IF($Y48="■", IF($AC48="■", VLOOKUP($U48,$U6:$AY24,29)*2, VLOOKUP($U48,$U6:$AY24,29)), "")</f>
        <v/>
      </c>
      <c r="AL48" s="480"/>
      <c r="AM48" s="480"/>
      <c r="AN48" s="481"/>
      <c r="AO48" s="630">
        <f>SUM(M48:T48,AG48:AN48)</f>
        <v>0</v>
      </c>
      <c r="AP48" s="631"/>
      <c r="AQ48" s="631"/>
      <c r="AR48" s="631"/>
      <c r="AS48" s="750" t="str">
        <f>算定表!$E$82</f>
        <v>□</v>
      </c>
      <c r="AT48" s="762"/>
      <c r="AU48" s="762"/>
      <c r="AV48" s="751"/>
      <c r="AW48" s="229"/>
      <c r="AX48" s="229"/>
      <c r="AY48" s="750" t="str">
        <f>算定表!$E$84</f>
        <v>□</v>
      </c>
      <c r="AZ48" s="751"/>
      <c r="BA48" s="224"/>
      <c r="BB48" s="224"/>
      <c r="BC48" s="750" t="str">
        <f>算定表!$E$86</f>
        <v>□</v>
      </c>
      <c r="BD48" s="751"/>
      <c r="BE48" s="242" t="str">
        <f>算定表!$E$88</f>
        <v>□</v>
      </c>
      <c r="BF48" s="230">
        <f>算定表!$E$90</f>
        <v>0</v>
      </c>
      <c r="BG48" s="603">
        <f>SUM(AO48:AR52,AY49:BF52) - IF(AS49&lt;&gt;"", AS49, 0)</f>
        <v>0</v>
      </c>
      <c r="BH48" s="604"/>
    </row>
    <row r="49" spans="1:60">
      <c r="A49" s="617" t="s">
        <v>8</v>
      </c>
      <c r="B49" s="618"/>
      <c r="C49" s="618"/>
      <c r="D49" s="618"/>
      <c r="E49" s="619" t="str">
        <f>IF(算定表!E74="","",算定表!E74)</f>
        <v/>
      </c>
      <c r="F49" s="619"/>
      <c r="G49" s="619"/>
      <c r="H49" s="619"/>
      <c r="I49" s="620" t="str">
        <f>IF(算定表!F74="","",算定表!F74)</f>
        <v>　</v>
      </c>
      <c r="J49" s="620"/>
      <c r="K49" s="620"/>
      <c r="L49" s="620"/>
      <c r="M49" s="479" t="str">
        <f>IF(E49="","",VLOOKUP(E49,$U$6:$AM$24,17,TRUE))</f>
        <v/>
      </c>
      <c r="N49" s="480"/>
      <c r="O49" s="480"/>
      <c r="P49" s="481"/>
      <c r="Q49" s="479" t="str">
        <f>IF($I49="■",VLOOKUP($E49,$U6:$BC24,33),"")</f>
        <v/>
      </c>
      <c r="R49" s="480"/>
      <c r="S49" s="480"/>
      <c r="T49" s="481"/>
      <c r="U49" s="665" t="str">
        <f>IF(算定表!G74="","",算定表!G74)</f>
        <v/>
      </c>
      <c r="V49" s="622"/>
      <c r="W49" s="622"/>
      <c r="X49" s="623"/>
      <c r="Y49" s="614" t="str">
        <f>IF(算定表!H74="","",算定表!H74)</f>
        <v>　</v>
      </c>
      <c r="Z49" s="615"/>
      <c r="AA49" s="615"/>
      <c r="AB49" s="616"/>
      <c r="AC49" s="669"/>
      <c r="AD49" s="670"/>
      <c r="AE49" s="670"/>
      <c r="AF49" s="671"/>
      <c r="AG49" s="479" t="str">
        <f>IF(U49="","", IF(AC49="■", VLOOKUP(U49, $U$6:$AU$24, 25, TRUE) * 2, VLOOKUP(U49, $U$6:$AU$24, 25, TRUE)))</f>
        <v/>
      </c>
      <c r="AH49" s="480"/>
      <c r="AI49" s="480"/>
      <c r="AJ49" s="481"/>
      <c r="AK49" s="479" t="str">
        <f>IF($Y49="■", IF($AC48="■", VLOOKUP($U49,$U6:$AY24,29)*2, VLOOKUP($U49,$U6:$AY24,29)), "")</f>
        <v/>
      </c>
      <c r="AL49" s="480"/>
      <c r="AM49" s="480"/>
      <c r="AN49" s="481"/>
      <c r="AO49" s="630">
        <f>SUM(M49:T49,AG49:AN49)</f>
        <v>0</v>
      </c>
      <c r="AP49" s="631"/>
      <c r="AQ49" s="631"/>
      <c r="AR49" s="631"/>
      <c r="AS49" s="744" t="str">
        <f>IF($AS$48="■",VLOOKUP($E$53,$U$6:$AQ$24,21,TRUE),"")</f>
        <v/>
      </c>
      <c r="AT49" s="745"/>
      <c r="AU49" s="745"/>
      <c r="AV49" s="745"/>
      <c r="AW49" s="225"/>
      <c r="AX49" s="225"/>
      <c r="AY49" s="744" t="str">
        <f>IF($AY48="■",30000,"")</f>
        <v/>
      </c>
      <c r="AZ49" s="752"/>
      <c r="BA49" s="226"/>
      <c r="BB49" s="226"/>
      <c r="BC49" s="744" t="str">
        <f>IF(BC48="■",-5000,"")</f>
        <v/>
      </c>
      <c r="BD49" s="752"/>
      <c r="BE49" s="757" t="str">
        <f>IF(BE48="■",-10000,"")</f>
        <v/>
      </c>
      <c r="BF49" s="611" t="str">
        <f>IF(BF48="書面",2000,"")</f>
        <v/>
      </c>
      <c r="BG49" s="605"/>
      <c r="BH49" s="606"/>
    </row>
    <row r="50" spans="1:60">
      <c r="A50" s="617" t="s">
        <v>10</v>
      </c>
      <c r="B50" s="618"/>
      <c r="C50" s="618"/>
      <c r="D50" s="618"/>
      <c r="E50" s="619" t="str">
        <f>IF(算定表!E75="","",算定表!E75)</f>
        <v/>
      </c>
      <c r="F50" s="619"/>
      <c r="G50" s="619"/>
      <c r="H50" s="619"/>
      <c r="I50" s="620" t="str">
        <f>IF(算定表!F75="","",算定表!F75)</f>
        <v/>
      </c>
      <c r="J50" s="620"/>
      <c r="K50" s="620"/>
      <c r="L50" s="620"/>
      <c r="M50" s="479" t="str">
        <f>IF(E50="","",VLOOKUP(E50,$U$6:$AM$24,17,TRUE))</f>
        <v/>
      </c>
      <c r="N50" s="480"/>
      <c r="O50" s="480"/>
      <c r="P50" s="481"/>
      <c r="Q50" s="479" t="str">
        <f>IF($I50="■",VLOOKUP($E50,$U6:$BC24,33),"")</f>
        <v/>
      </c>
      <c r="R50" s="480"/>
      <c r="S50" s="480"/>
      <c r="T50" s="481"/>
      <c r="U50" s="665" t="str">
        <f>IF(算定表!G75="","",算定表!G75)</f>
        <v/>
      </c>
      <c r="V50" s="622"/>
      <c r="W50" s="622"/>
      <c r="X50" s="623"/>
      <c r="Y50" s="614" t="str">
        <f>IF(算定表!H75="","",算定表!H75)</f>
        <v/>
      </c>
      <c r="Z50" s="615"/>
      <c r="AA50" s="615"/>
      <c r="AB50" s="616"/>
      <c r="AC50" s="669"/>
      <c r="AD50" s="670"/>
      <c r="AE50" s="670"/>
      <c r="AF50" s="671"/>
      <c r="AG50" s="479" t="str">
        <f>IF(U50="","", IF(AC50="■", VLOOKUP(U50, $U$6:$AU$24, 25, TRUE) * 2, VLOOKUP(U50, $U$6:$AU$24, 25, TRUE)))</f>
        <v/>
      </c>
      <c r="AH50" s="480"/>
      <c r="AI50" s="480"/>
      <c r="AJ50" s="481"/>
      <c r="AK50" s="479" t="str">
        <f>IF($Y50="■", IF($AC48="■", VLOOKUP($U50,$U6:$AY24,29)*2, VLOOKUP($U50,$U6:$AY24,29)), "")</f>
        <v/>
      </c>
      <c r="AL50" s="480"/>
      <c r="AM50" s="480"/>
      <c r="AN50" s="481"/>
      <c r="AO50" s="630">
        <f>SUM(M50:T50,AG50:AN50)</f>
        <v>0</v>
      </c>
      <c r="AP50" s="631"/>
      <c r="AQ50" s="631"/>
      <c r="AR50" s="631"/>
      <c r="AS50" s="746"/>
      <c r="AT50" s="747"/>
      <c r="AU50" s="747"/>
      <c r="AV50" s="747"/>
      <c r="AY50" s="746"/>
      <c r="AZ50" s="753"/>
      <c r="BA50" s="117"/>
      <c r="BB50" s="117"/>
      <c r="BC50" s="746"/>
      <c r="BD50" s="753"/>
      <c r="BE50" s="758"/>
      <c r="BF50" s="612"/>
      <c r="BG50" s="605"/>
      <c r="BH50" s="606"/>
    </row>
    <row r="51" spans="1:60">
      <c r="A51" s="617" t="s">
        <v>12</v>
      </c>
      <c r="B51" s="618"/>
      <c r="C51" s="618"/>
      <c r="D51" s="618"/>
      <c r="E51" s="619" t="str">
        <f>IF(算定表!E76="","",算定表!E76)</f>
        <v/>
      </c>
      <c r="F51" s="619"/>
      <c r="G51" s="619"/>
      <c r="H51" s="619"/>
      <c r="I51" s="620" t="str">
        <f>IF(算定表!F76="","",算定表!F76)</f>
        <v/>
      </c>
      <c r="J51" s="620"/>
      <c r="K51" s="620"/>
      <c r="L51" s="620"/>
      <c r="M51" s="479" t="str">
        <f>IF(E51="","",VLOOKUP(E51,$U$6:$AM$24,17,TRUE))</f>
        <v/>
      </c>
      <c r="N51" s="480"/>
      <c r="O51" s="480"/>
      <c r="P51" s="481"/>
      <c r="Q51" s="479" t="str">
        <f>IF($I51="■",VLOOKUP($E51,$U6:$BC24,33),"")</f>
        <v/>
      </c>
      <c r="R51" s="480"/>
      <c r="S51" s="480"/>
      <c r="T51" s="481"/>
      <c r="U51" s="665" t="str">
        <f>IF(算定表!G76="","",算定表!G76)</f>
        <v/>
      </c>
      <c r="V51" s="622"/>
      <c r="W51" s="622"/>
      <c r="X51" s="623"/>
      <c r="Y51" s="614" t="str">
        <f>IF(算定表!H76="","",算定表!H76)</f>
        <v/>
      </c>
      <c r="Z51" s="615"/>
      <c r="AA51" s="615"/>
      <c r="AB51" s="616"/>
      <c r="AC51" s="669"/>
      <c r="AD51" s="670"/>
      <c r="AE51" s="670"/>
      <c r="AF51" s="671"/>
      <c r="AG51" s="479" t="str">
        <f>IF(U51="","", IF(AC51="■", VLOOKUP(U51, $U$6:$AU$24, 25, TRUE) * 2, VLOOKUP(U51, $U$6:$AU$24, 25, TRUE)))</f>
        <v/>
      </c>
      <c r="AH51" s="480"/>
      <c r="AI51" s="480"/>
      <c r="AJ51" s="481"/>
      <c r="AK51" s="479" t="str">
        <f>IF($Y51="■", IF($AC48="■", VLOOKUP($U51,$U6:$AY24,29)*2, VLOOKUP($U51,$U6:$AY24,29)), "")</f>
        <v/>
      </c>
      <c r="AL51" s="480"/>
      <c r="AM51" s="480"/>
      <c r="AN51" s="481"/>
      <c r="AO51" s="630">
        <f>SUM(M51:T51,AG51:AN51)</f>
        <v>0</v>
      </c>
      <c r="AP51" s="631"/>
      <c r="AQ51" s="631"/>
      <c r="AR51" s="631"/>
      <c r="AS51" s="746"/>
      <c r="AT51" s="747"/>
      <c r="AU51" s="747"/>
      <c r="AV51" s="747"/>
      <c r="AY51" s="746"/>
      <c r="AZ51" s="753"/>
      <c r="BA51" s="117"/>
      <c r="BB51" s="117"/>
      <c r="BC51" s="746"/>
      <c r="BD51" s="753"/>
      <c r="BE51" s="758"/>
      <c r="BF51" s="612"/>
      <c r="BG51" s="605"/>
      <c r="BH51" s="606"/>
    </row>
    <row r="52" spans="1:60" ht="19.5" thickBot="1">
      <c r="A52" s="728" t="s">
        <v>14</v>
      </c>
      <c r="B52" s="729"/>
      <c r="C52" s="729"/>
      <c r="D52" s="729"/>
      <c r="E52" s="619" t="str">
        <f>IF(算定表!E77="","",算定表!E77)</f>
        <v/>
      </c>
      <c r="F52" s="619"/>
      <c r="G52" s="619"/>
      <c r="H52" s="619"/>
      <c r="I52" s="620" t="str">
        <f>IF(算定表!F77="","",算定表!F77)</f>
        <v/>
      </c>
      <c r="J52" s="620"/>
      <c r="K52" s="620"/>
      <c r="L52" s="620"/>
      <c r="M52" s="479" t="str">
        <f t="shared" ref="M52" si="0">IF(E52="","",VLOOKUP(E52,$U$6:$AM$24,17,TRUE))</f>
        <v/>
      </c>
      <c r="N52" s="480"/>
      <c r="O52" s="480"/>
      <c r="P52" s="481"/>
      <c r="Q52" s="479" t="str">
        <f>IF($I52="■",VLOOKUP($E52,$U6:$BC24,33),"")</f>
        <v/>
      </c>
      <c r="R52" s="480"/>
      <c r="S52" s="480"/>
      <c r="T52" s="481"/>
      <c r="U52" s="665" t="str">
        <f>IF(算定表!G77="","",算定表!G77)</f>
        <v/>
      </c>
      <c r="V52" s="622"/>
      <c r="W52" s="622"/>
      <c r="X52" s="623"/>
      <c r="Y52" s="614" t="str">
        <f>IF(算定表!H77="","",算定表!H77)</f>
        <v>　</v>
      </c>
      <c r="Z52" s="615"/>
      <c r="AA52" s="615"/>
      <c r="AB52" s="616"/>
      <c r="AC52" s="672"/>
      <c r="AD52" s="673"/>
      <c r="AE52" s="673"/>
      <c r="AF52" s="674"/>
      <c r="AG52" s="479" t="str">
        <f>IF(U52="","", IF(AC52="■", VLOOKUP(U52, $U$6:$AU$24, 25, TRUE) * 2, VLOOKUP(U52, $U$6:$AU$24, 25, TRUE)))</f>
        <v/>
      </c>
      <c r="AH52" s="480"/>
      <c r="AI52" s="480"/>
      <c r="AJ52" s="481"/>
      <c r="AK52" s="479" t="str">
        <f>IF($Y52="■", IF($AC48="■", VLOOKUP($U52,$U6:$AY24,29)*2, VLOOKUP($U52,$U6:$AY24,29)), "")</f>
        <v/>
      </c>
      <c r="AL52" s="480"/>
      <c r="AM52" s="480"/>
      <c r="AN52" s="481"/>
      <c r="AO52" s="630">
        <f>SUM(M52:T52,AG52:AN52)</f>
        <v>0</v>
      </c>
      <c r="AP52" s="631"/>
      <c r="AQ52" s="631"/>
      <c r="AR52" s="631"/>
      <c r="AS52" s="748"/>
      <c r="AT52" s="749"/>
      <c r="AU52" s="749"/>
      <c r="AV52" s="749"/>
      <c r="AW52" s="227"/>
      <c r="AX52" s="227"/>
      <c r="AY52" s="748"/>
      <c r="AZ52" s="754"/>
      <c r="BA52" s="228"/>
      <c r="BB52" s="228"/>
      <c r="BC52" s="748"/>
      <c r="BD52" s="754"/>
      <c r="BE52" s="759"/>
      <c r="BF52" s="613"/>
      <c r="BG52" s="607"/>
      <c r="BH52" s="608"/>
    </row>
    <row r="53" spans="1:60" ht="20.25" customHeight="1">
      <c r="A53" s="662" t="s">
        <v>5</v>
      </c>
      <c r="B53" s="663"/>
      <c r="C53" s="663"/>
      <c r="D53" s="664"/>
      <c r="E53" s="659">
        <f>SUM(E48:H52)</f>
        <v>0</v>
      </c>
      <c r="F53" s="660"/>
      <c r="G53" s="660"/>
      <c r="H53" s="661"/>
      <c r="U53" s="659">
        <f>SUM(U48:X52)</f>
        <v>0</v>
      </c>
      <c r="V53" s="660"/>
      <c r="W53" s="660"/>
      <c r="X53" s="661"/>
      <c r="BE53" s="225"/>
    </row>
    <row r="54" spans="1:60" ht="45" customHeight="1" thickBot="1"/>
    <row r="55" spans="1:60" ht="19.5" customHeight="1" thickBot="1">
      <c r="B55" s="2" t="s">
        <v>213</v>
      </c>
      <c r="AN55" s="231"/>
      <c r="AO55" s="635" t="s">
        <v>209</v>
      </c>
      <c r="AP55" s="635"/>
      <c r="AQ55" s="635"/>
      <c r="AR55" s="635"/>
      <c r="AS55" s="587" t="s">
        <v>238</v>
      </c>
      <c r="AT55" s="635"/>
      <c r="AU55" s="635"/>
      <c r="AV55" s="638"/>
      <c r="AW55" s="223"/>
      <c r="AX55" s="223"/>
      <c r="AY55" s="587" t="s">
        <v>240</v>
      </c>
      <c r="AZ55" s="588"/>
      <c r="BC55" s="587" t="s">
        <v>250</v>
      </c>
      <c r="BD55" s="588"/>
    </row>
    <row r="56" spans="1:60" ht="18.75" customHeight="1">
      <c r="A56" s="641" t="s">
        <v>2</v>
      </c>
      <c r="B56" s="642"/>
      <c r="C56" s="642"/>
      <c r="D56" s="643"/>
      <c r="E56" s="647" t="s">
        <v>216</v>
      </c>
      <c r="F56" s="648"/>
      <c r="G56" s="648"/>
      <c r="H56" s="649"/>
      <c r="I56" s="653" t="s">
        <v>198</v>
      </c>
      <c r="J56" s="654"/>
      <c r="K56" s="654"/>
      <c r="L56" s="655"/>
      <c r="M56" s="624" t="s">
        <v>217</v>
      </c>
      <c r="N56" s="625"/>
      <c r="O56" s="625"/>
      <c r="P56" s="626"/>
      <c r="Q56" s="624" t="s">
        <v>200</v>
      </c>
      <c r="R56" s="625"/>
      <c r="S56" s="625"/>
      <c r="T56" s="626"/>
      <c r="U56" s="730" t="s">
        <v>202</v>
      </c>
      <c r="V56" s="731"/>
      <c r="W56" s="731"/>
      <c r="X56" s="732"/>
      <c r="Y56" s="736" t="s">
        <v>203</v>
      </c>
      <c r="Z56" s="731"/>
      <c r="AA56" s="731"/>
      <c r="AB56" s="732"/>
      <c r="AC56" s="624" t="s">
        <v>237</v>
      </c>
      <c r="AD56" s="625"/>
      <c r="AE56" s="625"/>
      <c r="AF56" s="626"/>
      <c r="AG56" s="624" t="s">
        <v>218</v>
      </c>
      <c r="AH56" s="625"/>
      <c r="AI56" s="625"/>
      <c r="AJ56" s="626"/>
      <c r="AK56" s="624" t="s">
        <v>219</v>
      </c>
      <c r="AL56" s="625"/>
      <c r="AM56" s="625"/>
      <c r="AN56" s="625"/>
      <c r="AO56" s="636"/>
      <c r="AP56" s="637"/>
      <c r="AQ56" s="637"/>
      <c r="AR56" s="637"/>
      <c r="AS56" s="589"/>
      <c r="AT56" s="639"/>
      <c r="AU56" s="639"/>
      <c r="AV56" s="640"/>
      <c r="AW56" s="126"/>
      <c r="AX56" s="126"/>
      <c r="AY56" s="589"/>
      <c r="AZ56" s="590"/>
      <c r="BC56" s="589"/>
      <c r="BD56" s="590"/>
      <c r="BE56" s="243" t="s">
        <v>187</v>
      </c>
      <c r="BF56" s="591" t="s">
        <v>220</v>
      </c>
      <c r="BG56" s="592"/>
    </row>
    <row r="57" spans="1:60" ht="18.75" customHeight="1">
      <c r="A57" s="644"/>
      <c r="B57" s="645"/>
      <c r="C57" s="645"/>
      <c r="D57" s="646"/>
      <c r="E57" s="650"/>
      <c r="F57" s="651"/>
      <c r="G57" s="651"/>
      <c r="H57" s="652"/>
      <c r="I57" s="656"/>
      <c r="J57" s="657"/>
      <c r="K57" s="657"/>
      <c r="L57" s="658"/>
      <c r="M57" s="627"/>
      <c r="N57" s="628"/>
      <c r="O57" s="628"/>
      <c r="P57" s="629"/>
      <c r="Q57" s="627"/>
      <c r="R57" s="628"/>
      <c r="S57" s="628"/>
      <c r="T57" s="629"/>
      <c r="U57" s="733"/>
      <c r="V57" s="734"/>
      <c r="W57" s="734"/>
      <c r="X57" s="735"/>
      <c r="Y57" s="737"/>
      <c r="Z57" s="734"/>
      <c r="AA57" s="734"/>
      <c r="AB57" s="735"/>
      <c r="AC57" s="627"/>
      <c r="AD57" s="628"/>
      <c r="AE57" s="628"/>
      <c r="AF57" s="629"/>
      <c r="AG57" s="627"/>
      <c r="AH57" s="628"/>
      <c r="AI57" s="628"/>
      <c r="AJ57" s="629"/>
      <c r="AK57" s="627"/>
      <c r="AL57" s="628"/>
      <c r="AM57" s="628"/>
      <c r="AN57" s="628"/>
      <c r="AO57" s="614" t="str">
        <f>算定表!$E$107</f>
        <v>□</v>
      </c>
      <c r="AP57" s="615"/>
      <c r="AQ57" s="615"/>
      <c r="AR57" s="616"/>
      <c r="AS57" s="614" t="str">
        <f>算定表!$E$109</f>
        <v>□</v>
      </c>
      <c r="AT57" s="615"/>
      <c r="AU57" s="615"/>
      <c r="AV57" s="616"/>
      <c r="AY57" s="614" t="str">
        <f>算定表!$E$111</f>
        <v>□</v>
      </c>
      <c r="AZ57" s="615"/>
      <c r="BA57" s="615"/>
      <c r="BB57" s="616"/>
      <c r="BC57" s="595" t="str">
        <f>算定表!$E$113</f>
        <v>□</v>
      </c>
      <c r="BD57" s="596"/>
      <c r="BE57" s="215">
        <f>算定表!$E$115</f>
        <v>0</v>
      </c>
      <c r="BF57" s="593"/>
      <c r="BG57" s="594"/>
    </row>
    <row r="58" spans="1:60">
      <c r="A58" s="617" t="s">
        <v>7</v>
      </c>
      <c r="B58" s="618"/>
      <c r="C58" s="618"/>
      <c r="D58" s="618"/>
      <c r="E58" s="619" t="str">
        <f>IF(算定表!E96="","",算定表!E96)</f>
        <v/>
      </c>
      <c r="F58" s="619"/>
      <c r="G58" s="619"/>
      <c r="H58" s="619"/>
      <c r="I58" s="620" t="str">
        <f>IF(算定表!E98="","",算定表!E98)</f>
        <v>□</v>
      </c>
      <c r="J58" s="620"/>
      <c r="K58" s="620"/>
      <c r="L58" s="620"/>
      <c r="M58" s="479" t="str">
        <f>IF(E58="","",VLOOKUP(E58,$U$6:$AI$24,13,TRUE))</f>
        <v/>
      </c>
      <c r="N58" s="480"/>
      <c r="O58" s="480"/>
      <c r="P58" s="481"/>
      <c r="Q58" s="479" t="str">
        <f>IF($I58="■",VLOOKUP($E58,$U6:$BC24,33),"")</f>
        <v/>
      </c>
      <c r="R58" s="480"/>
      <c r="S58" s="480"/>
      <c r="T58" s="481"/>
      <c r="U58" s="621" t="str">
        <f>IF(算定表!E101="","",算定表!E101)</f>
        <v/>
      </c>
      <c r="V58" s="622"/>
      <c r="W58" s="622"/>
      <c r="X58" s="623"/>
      <c r="Y58" s="620" t="str">
        <f>IF(算定表!E103="","",算定表!E103)</f>
        <v>□</v>
      </c>
      <c r="Z58" s="620"/>
      <c r="AA58" s="620"/>
      <c r="AB58" s="620"/>
      <c r="AC58" s="620" t="str">
        <f>算定表!$E$105</f>
        <v>□</v>
      </c>
      <c r="AD58" s="620"/>
      <c r="AE58" s="620"/>
      <c r="AF58" s="620"/>
      <c r="AG58" s="479" t="str">
        <f>IF(U58="","", IF(AC58="■", VLOOKUP(U58, $U$6:$AU$24, 25, TRUE) * 2, VLOOKUP(U58, $U$6:$AU$24, 25, TRUE)))</f>
        <v/>
      </c>
      <c r="AH58" s="480"/>
      <c r="AI58" s="480"/>
      <c r="AJ58" s="481"/>
      <c r="AK58" s="630" t="str">
        <f>IF($Y58="■", IF($AC58="■", VLOOKUP($U58,$U6:$AY24,29)*2, VLOOKUP($U58,$U6:$AY24,29)), "")</f>
        <v/>
      </c>
      <c r="AL58" s="631"/>
      <c r="AM58" s="631"/>
      <c r="AN58" s="631"/>
      <c r="AO58" s="630" t="str">
        <f>IF($AO$57="■",VLOOKUP($E$58,$U$6:$AQ$24,21,TRUE),"")</f>
        <v/>
      </c>
      <c r="AP58" s="631"/>
      <c r="AQ58" s="631"/>
      <c r="AR58" s="631"/>
      <c r="AS58" s="632" t="str">
        <f>IF($AS57="■",30000,"")</f>
        <v/>
      </c>
      <c r="AT58" s="633"/>
      <c r="AU58" s="633"/>
      <c r="AV58" s="634"/>
      <c r="AY58" s="632" t="str">
        <f>IF(AY57="■",-5000,"")</f>
        <v/>
      </c>
      <c r="AZ58" s="633"/>
      <c r="BA58" s="633"/>
      <c r="BB58" s="634"/>
      <c r="BC58" s="597" t="str">
        <f>IF(BC57="■",-10000,"")</f>
        <v/>
      </c>
      <c r="BD58" s="598"/>
      <c r="BE58" s="232" t="str">
        <f>IF(BE57="書面",2000,"")</f>
        <v/>
      </c>
      <c r="BF58" s="599">
        <f>SUM(M58:T58,AS58:BE58,AG58:AN58) - IF(AO58&lt;&gt;"", AO58, 0)</f>
        <v>0</v>
      </c>
      <c r="BG58" s="600"/>
    </row>
    <row r="60" spans="1:60">
      <c r="BB60" s="204"/>
    </row>
    <row r="61" spans="1:60" ht="19.5" thickBot="1">
      <c r="BB61" s="205"/>
    </row>
    <row r="63" spans="1:60" ht="18.75" customHeight="1"/>
  </sheetData>
  <sheetProtection algorithmName="SHA-512" hashValue="x+E7SFaiOtzj7giufXczytLSRQom3FDINPKQK1jcaNHzwIPp+IdqWAMqObDhblO9aKNNwWK+tuHavSU05b5zfQ==" saltValue="uPc09KKnXLVl9AjmJNJ1Fg==" spinCount="100000" sheet="1" formatCells="0" selectLockedCells="1"/>
  <protectedRanges>
    <protectedRange sqref="E53" name="範囲2"/>
    <protectedRange sqref="U53" name="範囲2_1"/>
  </protectedRanges>
  <mergeCells count="562">
    <mergeCell ref="Q40:T40"/>
    <mergeCell ref="U40:X40"/>
    <mergeCell ref="AO46:AR47"/>
    <mergeCell ref="AS49:AV52"/>
    <mergeCell ref="AY48:AZ48"/>
    <mergeCell ref="AY49:AZ52"/>
    <mergeCell ref="BC46:BD47"/>
    <mergeCell ref="BC48:BD48"/>
    <mergeCell ref="BC49:BD52"/>
    <mergeCell ref="AO48:AR48"/>
    <mergeCell ref="AO49:AR49"/>
    <mergeCell ref="AO50:AR50"/>
    <mergeCell ref="AO51:AR51"/>
    <mergeCell ref="AO52:AR52"/>
    <mergeCell ref="AS46:AV47"/>
    <mergeCell ref="AS48:AV48"/>
    <mergeCell ref="AY46:AZ47"/>
    <mergeCell ref="AK52:AN52"/>
    <mergeCell ref="Y56:AB57"/>
    <mergeCell ref="AG56:AJ57"/>
    <mergeCell ref="Y48:AB48"/>
    <mergeCell ref="AG48:AJ48"/>
    <mergeCell ref="U56:X57"/>
    <mergeCell ref="I35:L35"/>
    <mergeCell ref="M35:P35"/>
    <mergeCell ref="Q35:T35"/>
    <mergeCell ref="U35:X35"/>
    <mergeCell ref="U42:X42"/>
    <mergeCell ref="AK51:AN51"/>
    <mergeCell ref="AK46:AN47"/>
    <mergeCell ref="U51:X51"/>
    <mergeCell ref="Y51:AB51"/>
    <mergeCell ref="AG51:AJ51"/>
    <mergeCell ref="U49:X49"/>
    <mergeCell ref="Y49:AB49"/>
    <mergeCell ref="AG49:AJ49"/>
    <mergeCell ref="AK48:AN48"/>
    <mergeCell ref="AK49:AN49"/>
    <mergeCell ref="AK50:AN50"/>
    <mergeCell ref="U53:X53"/>
    <mergeCell ref="I41:L41"/>
    <mergeCell ref="AC7:AE7"/>
    <mergeCell ref="AG7:AI7"/>
    <mergeCell ref="AA9:AB9"/>
    <mergeCell ref="AC9:AE9"/>
    <mergeCell ref="A46:D47"/>
    <mergeCell ref="E46:H47"/>
    <mergeCell ref="I46:L47"/>
    <mergeCell ref="M46:P47"/>
    <mergeCell ref="Q46:T47"/>
    <mergeCell ref="U46:X47"/>
    <mergeCell ref="Y46:AB47"/>
    <mergeCell ref="AC46:AF47"/>
    <mergeCell ref="AG46:AJ47"/>
    <mergeCell ref="A41:H41"/>
    <mergeCell ref="M41:P41"/>
    <mergeCell ref="Q41:T41"/>
    <mergeCell ref="U41:X41"/>
    <mergeCell ref="U39:X39"/>
    <mergeCell ref="I38:L38"/>
    <mergeCell ref="A36:H36"/>
    <mergeCell ref="I36:L36"/>
    <mergeCell ref="A40:H40"/>
    <mergeCell ref="I40:L40"/>
    <mergeCell ref="M40:P40"/>
    <mergeCell ref="G6:H6"/>
    <mergeCell ref="I6:K6"/>
    <mergeCell ref="M6:O6"/>
    <mergeCell ref="M7:O7"/>
    <mergeCell ref="Q7:S7"/>
    <mergeCell ref="U7:V7"/>
    <mergeCell ref="W7:X7"/>
    <mergeCell ref="Y7:Z7"/>
    <mergeCell ref="AA7:AB7"/>
    <mergeCell ref="A3:H5"/>
    <mergeCell ref="AS6:AU6"/>
    <mergeCell ref="A7:B7"/>
    <mergeCell ref="C7:D7"/>
    <mergeCell ref="E7:F7"/>
    <mergeCell ref="G7:H7"/>
    <mergeCell ref="I7:K7"/>
    <mergeCell ref="I3:P3"/>
    <mergeCell ref="Q3:T3"/>
    <mergeCell ref="AK3:AN5"/>
    <mergeCell ref="AO3:AR3"/>
    <mergeCell ref="AS3:BD3"/>
    <mergeCell ref="AW4:AZ4"/>
    <mergeCell ref="BA4:BD4"/>
    <mergeCell ref="AW5:AZ5"/>
    <mergeCell ref="BA5:BD5"/>
    <mergeCell ref="U3:AB5"/>
    <mergeCell ref="AC3:AJ3"/>
    <mergeCell ref="I4:L5"/>
    <mergeCell ref="M4:P5"/>
    <mergeCell ref="Q4:T4"/>
    <mergeCell ref="AC4:AF5"/>
    <mergeCell ref="AG4:AJ5"/>
    <mergeCell ref="AO4:AR4"/>
    <mergeCell ref="AS4:AV4"/>
    <mergeCell ref="Q5:T5"/>
    <mergeCell ref="AO5:AR5"/>
    <mergeCell ref="AS5:AV5"/>
    <mergeCell ref="AA6:AB6"/>
    <mergeCell ref="AC6:AE6"/>
    <mergeCell ref="AG6:AI6"/>
    <mergeCell ref="AK6:AM6"/>
    <mergeCell ref="AO6:AQ6"/>
    <mergeCell ref="Q6:S6"/>
    <mergeCell ref="U6:V6"/>
    <mergeCell ref="AK7:AM7"/>
    <mergeCell ref="W6:X6"/>
    <mergeCell ref="Y6:Z6"/>
    <mergeCell ref="AS7:AU7"/>
    <mergeCell ref="A8:B8"/>
    <mergeCell ref="C8:D8"/>
    <mergeCell ref="E8:F8"/>
    <mergeCell ref="G8:H8"/>
    <mergeCell ref="I8:K8"/>
    <mergeCell ref="M8:O8"/>
    <mergeCell ref="Q8:S8"/>
    <mergeCell ref="U8:V8"/>
    <mergeCell ref="W8:X8"/>
    <mergeCell ref="Y8:Z8"/>
    <mergeCell ref="AA8:AB8"/>
    <mergeCell ref="AC8:AE8"/>
    <mergeCell ref="AG8:AI8"/>
    <mergeCell ref="AK8:AM8"/>
    <mergeCell ref="AO8:AQ8"/>
    <mergeCell ref="AS8:AU8"/>
    <mergeCell ref="AO7:AQ7"/>
    <mergeCell ref="A6:B6"/>
    <mergeCell ref="C6:D6"/>
    <mergeCell ref="E6:F6"/>
    <mergeCell ref="AG9:AI9"/>
    <mergeCell ref="AK9:AM9"/>
    <mergeCell ref="AO9:AQ9"/>
    <mergeCell ref="AS9:AU9"/>
    <mergeCell ref="A10:B10"/>
    <mergeCell ref="C10:D10"/>
    <mergeCell ref="E10:F10"/>
    <mergeCell ref="G10:H10"/>
    <mergeCell ref="I10:K10"/>
    <mergeCell ref="M10:O10"/>
    <mergeCell ref="Q10:S10"/>
    <mergeCell ref="U10:V10"/>
    <mergeCell ref="W10:X10"/>
    <mergeCell ref="Y10:Z10"/>
    <mergeCell ref="AA10:AB10"/>
    <mergeCell ref="AC10:AE10"/>
    <mergeCell ref="AG10:AI10"/>
    <mergeCell ref="AK10:AM10"/>
    <mergeCell ref="AO10:AQ10"/>
    <mergeCell ref="AS10:AU10"/>
    <mergeCell ref="A9:B9"/>
    <mergeCell ref="C9:D9"/>
    <mergeCell ref="Q11:S11"/>
    <mergeCell ref="U11:V11"/>
    <mergeCell ref="W11:X11"/>
    <mergeCell ref="Y9:Z9"/>
    <mergeCell ref="E9:F9"/>
    <mergeCell ref="G9:H9"/>
    <mergeCell ref="I9:K9"/>
    <mergeCell ref="M9:O9"/>
    <mergeCell ref="Q9:S9"/>
    <mergeCell ref="U9:V9"/>
    <mergeCell ref="W9:X9"/>
    <mergeCell ref="Y11:Z11"/>
    <mergeCell ref="I11:L11"/>
    <mergeCell ref="AA11:AB11"/>
    <mergeCell ref="AG11:AI11"/>
    <mergeCell ref="AK11:AM11"/>
    <mergeCell ref="AO11:AQ11"/>
    <mergeCell ref="AS11:AU11"/>
    <mergeCell ref="A12:B12"/>
    <mergeCell ref="C12:D12"/>
    <mergeCell ref="E12:F12"/>
    <mergeCell ref="G12:H12"/>
    <mergeCell ref="M12:O12"/>
    <mergeCell ref="Q12:S12"/>
    <mergeCell ref="U12:V12"/>
    <mergeCell ref="W12:X12"/>
    <mergeCell ref="Y12:Z12"/>
    <mergeCell ref="AA12:AB12"/>
    <mergeCell ref="AG12:AI12"/>
    <mergeCell ref="AK12:AM12"/>
    <mergeCell ref="AO12:AQ12"/>
    <mergeCell ref="AS12:AU12"/>
    <mergeCell ref="A11:B11"/>
    <mergeCell ref="C11:D11"/>
    <mergeCell ref="E11:F11"/>
    <mergeCell ref="G11:H11"/>
    <mergeCell ref="M11:O11"/>
    <mergeCell ref="AG14:AI14"/>
    <mergeCell ref="AK14:AM14"/>
    <mergeCell ref="AO14:AQ14"/>
    <mergeCell ref="AS14:AU14"/>
    <mergeCell ref="A13:B13"/>
    <mergeCell ref="C13:D13"/>
    <mergeCell ref="E13:F13"/>
    <mergeCell ref="G13:H13"/>
    <mergeCell ref="M13:O13"/>
    <mergeCell ref="Q13:S13"/>
    <mergeCell ref="U13:V13"/>
    <mergeCell ref="A14:B14"/>
    <mergeCell ref="C14:D14"/>
    <mergeCell ref="E14:F14"/>
    <mergeCell ref="G14:H14"/>
    <mergeCell ref="M14:O14"/>
    <mergeCell ref="Q14:S14"/>
    <mergeCell ref="U14:V14"/>
    <mergeCell ref="W14:X14"/>
    <mergeCell ref="Y14:Z14"/>
    <mergeCell ref="AG13:AI13"/>
    <mergeCell ref="AK13:AM13"/>
    <mergeCell ref="AO13:AQ13"/>
    <mergeCell ref="AS13:AU13"/>
    <mergeCell ref="AS15:AU15"/>
    <mergeCell ref="A16:B16"/>
    <mergeCell ref="C16:D16"/>
    <mergeCell ref="E16:F16"/>
    <mergeCell ref="G16:H16"/>
    <mergeCell ref="M16:O16"/>
    <mergeCell ref="Q16:S16"/>
    <mergeCell ref="U16:V16"/>
    <mergeCell ref="W16:X16"/>
    <mergeCell ref="Y16:Z16"/>
    <mergeCell ref="AA16:AB16"/>
    <mergeCell ref="AG16:AI16"/>
    <mergeCell ref="AK16:AM16"/>
    <mergeCell ref="AO16:AQ16"/>
    <mergeCell ref="AS16:AU16"/>
    <mergeCell ref="A15:B15"/>
    <mergeCell ref="C15:D15"/>
    <mergeCell ref="E15:F15"/>
    <mergeCell ref="G15:H15"/>
    <mergeCell ref="M15:O15"/>
    <mergeCell ref="Q15:S15"/>
    <mergeCell ref="Y15:Z15"/>
    <mergeCell ref="AS17:AU17"/>
    <mergeCell ref="A18:B18"/>
    <mergeCell ref="C18:D18"/>
    <mergeCell ref="E18:F18"/>
    <mergeCell ref="G18:H18"/>
    <mergeCell ref="M18:O18"/>
    <mergeCell ref="Q18:S18"/>
    <mergeCell ref="U18:V18"/>
    <mergeCell ref="W18:X18"/>
    <mergeCell ref="Y18:Z18"/>
    <mergeCell ref="AA18:AB18"/>
    <mergeCell ref="AG18:AI18"/>
    <mergeCell ref="AK18:AM18"/>
    <mergeCell ref="AO18:AQ18"/>
    <mergeCell ref="AS18:AU18"/>
    <mergeCell ref="A17:B17"/>
    <mergeCell ref="C17:D17"/>
    <mergeCell ref="E17:F17"/>
    <mergeCell ref="G17:H17"/>
    <mergeCell ref="M17:O17"/>
    <mergeCell ref="Q17:S17"/>
    <mergeCell ref="AG17:AI17"/>
    <mergeCell ref="AK17:AM17"/>
    <mergeCell ref="AO17:AQ17"/>
    <mergeCell ref="AK21:AM21"/>
    <mergeCell ref="AK19:AM19"/>
    <mergeCell ref="AO19:AQ19"/>
    <mergeCell ref="AO21:AQ21"/>
    <mergeCell ref="Y17:Z17"/>
    <mergeCell ref="AA17:AB17"/>
    <mergeCell ref="AA15:AB15"/>
    <mergeCell ref="AG15:AI15"/>
    <mergeCell ref="AK15:AM15"/>
    <mergeCell ref="AO15:AQ15"/>
    <mergeCell ref="AS19:AU19"/>
    <mergeCell ref="A20:B20"/>
    <mergeCell ref="C20:D20"/>
    <mergeCell ref="E20:F20"/>
    <mergeCell ref="G20:H20"/>
    <mergeCell ref="M20:O20"/>
    <mergeCell ref="Q20:S20"/>
    <mergeCell ref="U20:V20"/>
    <mergeCell ref="W20:X20"/>
    <mergeCell ref="Y20:Z20"/>
    <mergeCell ref="AA20:AB20"/>
    <mergeCell ref="AG20:AI20"/>
    <mergeCell ref="AK20:AM20"/>
    <mergeCell ref="AO20:AQ20"/>
    <mergeCell ref="AS20:AU20"/>
    <mergeCell ref="A19:B19"/>
    <mergeCell ref="C19:D19"/>
    <mergeCell ref="E19:F19"/>
    <mergeCell ref="G19:H19"/>
    <mergeCell ref="M19:O19"/>
    <mergeCell ref="U19:V19"/>
    <mergeCell ref="AA19:AB19"/>
    <mergeCell ref="W19:X19"/>
    <mergeCell ref="AG19:AI19"/>
    <mergeCell ref="AS21:AU21"/>
    <mergeCell ref="A22:B22"/>
    <mergeCell ref="C22:D22"/>
    <mergeCell ref="E22:F22"/>
    <mergeCell ref="G22:H22"/>
    <mergeCell ref="M22:O22"/>
    <mergeCell ref="Q22:S22"/>
    <mergeCell ref="U22:V22"/>
    <mergeCell ref="W22:X22"/>
    <mergeCell ref="Y22:Z22"/>
    <mergeCell ref="AA22:AB22"/>
    <mergeCell ref="AG22:AI22"/>
    <mergeCell ref="AK22:AM22"/>
    <mergeCell ref="AO22:AQ22"/>
    <mergeCell ref="AS22:AU22"/>
    <mergeCell ref="A21:B21"/>
    <mergeCell ref="C21:D21"/>
    <mergeCell ref="E21:F21"/>
    <mergeCell ref="G21:H21"/>
    <mergeCell ref="M21:O21"/>
    <mergeCell ref="Y21:Z21"/>
    <mergeCell ref="AA21:AB21"/>
    <mergeCell ref="AG21:AI21"/>
    <mergeCell ref="I21:L21"/>
    <mergeCell ref="AS23:AU23"/>
    <mergeCell ref="A24:B24"/>
    <mergeCell ref="C24:H24"/>
    <mergeCell ref="M24:O24"/>
    <mergeCell ref="Q24:S24"/>
    <mergeCell ref="U24:V24"/>
    <mergeCell ref="W24:AB24"/>
    <mergeCell ref="AG24:AI24"/>
    <mergeCell ref="AK24:AM24"/>
    <mergeCell ref="AO24:AQ24"/>
    <mergeCell ref="AS24:AU24"/>
    <mergeCell ref="A23:B23"/>
    <mergeCell ref="C23:D23"/>
    <mergeCell ref="E23:F23"/>
    <mergeCell ref="G23:H23"/>
    <mergeCell ref="M23:O23"/>
    <mergeCell ref="Q23:S23"/>
    <mergeCell ref="U23:V23"/>
    <mergeCell ref="W23:X23"/>
    <mergeCell ref="Y23:Z23"/>
    <mergeCell ref="AA23:AB23"/>
    <mergeCell ref="AG23:AI23"/>
    <mergeCell ref="AK23:AM23"/>
    <mergeCell ref="AO23:AQ23"/>
    <mergeCell ref="AO26:AR26"/>
    <mergeCell ref="AS26:AV26"/>
    <mergeCell ref="A26:H26"/>
    <mergeCell ref="I26:L26"/>
    <mergeCell ref="M26:P26"/>
    <mergeCell ref="Q26:T26"/>
    <mergeCell ref="U26:AB26"/>
    <mergeCell ref="AC25:AF25"/>
    <mergeCell ref="AG25:AI25"/>
    <mergeCell ref="AK25:AN25"/>
    <mergeCell ref="AO25:AR25"/>
    <mergeCell ref="AS25:AV25"/>
    <mergeCell ref="A25:H25"/>
    <mergeCell ref="I25:L25"/>
    <mergeCell ref="M25:P25"/>
    <mergeCell ref="Q25:T25"/>
    <mergeCell ref="U25:AB25"/>
    <mergeCell ref="A29:H29"/>
    <mergeCell ref="M29:P29"/>
    <mergeCell ref="U30:X31"/>
    <mergeCell ref="I29:L29"/>
    <mergeCell ref="I30:L30"/>
    <mergeCell ref="I31:L31"/>
    <mergeCell ref="AC26:AF26"/>
    <mergeCell ref="AG26:AI26"/>
    <mergeCell ref="AK26:AN26"/>
    <mergeCell ref="M30:P31"/>
    <mergeCell ref="M32:P32"/>
    <mergeCell ref="M33:P34"/>
    <mergeCell ref="U29:X29"/>
    <mergeCell ref="M37:P37"/>
    <mergeCell ref="M38:P38"/>
    <mergeCell ref="M39:P39"/>
    <mergeCell ref="Q29:T29"/>
    <mergeCell ref="U32:X32"/>
    <mergeCell ref="U33:X34"/>
    <mergeCell ref="U37:X37"/>
    <mergeCell ref="U38:X38"/>
    <mergeCell ref="M36:P36"/>
    <mergeCell ref="Q36:T36"/>
    <mergeCell ref="U36:X36"/>
    <mergeCell ref="I34:L34"/>
    <mergeCell ref="I37:L37"/>
    <mergeCell ref="I33:L33"/>
    <mergeCell ref="I32:L32"/>
    <mergeCell ref="A42:H42"/>
    <mergeCell ref="M42:P42"/>
    <mergeCell ref="I42:L42"/>
    <mergeCell ref="Q30:T31"/>
    <mergeCell ref="Q32:T32"/>
    <mergeCell ref="Q33:T34"/>
    <mergeCell ref="Q37:T37"/>
    <mergeCell ref="Q38:T38"/>
    <mergeCell ref="Q39:T39"/>
    <mergeCell ref="Q42:T42"/>
    <mergeCell ref="A30:H30"/>
    <mergeCell ref="A31:H31"/>
    <mergeCell ref="A32:H32"/>
    <mergeCell ref="A33:H33"/>
    <mergeCell ref="A37:H37"/>
    <mergeCell ref="A38:H38"/>
    <mergeCell ref="A39:H39"/>
    <mergeCell ref="I39:L39"/>
    <mergeCell ref="A34:H34"/>
    <mergeCell ref="A35:H35"/>
    <mergeCell ref="Y13:Z13"/>
    <mergeCell ref="Q21:S21"/>
    <mergeCell ref="U21:V21"/>
    <mergeCell ref="W21:X21"/>
    <mergeCell ref="I19:L19"/>
    <mergeCell ref="U17:V17"/>
    <mergeCell ref="W17:X17"/>
    <mergeCell ref="Y19:Z19"/>
    <mergeCell ref="Q19:S19"/>
    <mergeCell ref="W13:X13"/>
    <mergeCell ref="I17:L17"/>
    <mergeCell ref="I20:L20"/>
    <mergeCell ref="I18:L18"/>
    <mergeCell ref="U15:V15"/>
    <mergeCell ref="W15:X15"/>
    <mergeCell ref="AA13:AB13"/>
    <mergeCell ref="AA14:AB14"/>
    <mergeCell ref="I22:L22"/>
    <mergeCell ref="I23:L23"/>
    <mergeCell ref="I24:L24"/>
    <mergeCell ref="AC11:AF11"/>
    <mergeCell ref="AC12:AF12"/>
    <mergeCell ref="AC13:AF13"/>
    <mergeCell ref="AC14:AF14"/>
    <mergeCell ref="AC15:AF15"/>
    <mergeCell ref="AC16:AF16"/>
    <mergeCell ref="AC17:AF17"/>
    <mergeCell ref="AC18:AF18"/>
    <mergeCell ref="AC19:AF19"/>
    <mergeCell ref="AC20:AF20"/>
    <mergeCell ref="AC21:AF21"/>
    <mergeCell ref="AC22:AF22"/>
    <mergeCell ref="AC23:AF23"/>
    <mergeCell ref="AC24:AF24"/>
    <mergeCell ref="I12:L12"/>
    <mergeCell ref="I13:L13"/>
    <mergeCell ref="I14:L14"/>
    <mergeCell ref="I15:L15"/>
    <mergeCell ref="I16:L16"/>
    <mergeCell ref="AW6:AY6"/>
    <mergeCell ref="BA6:BC6"/>
    <mergeCell ref="AW7:AY7"/>
    <mergeCell ref="BA7:BC7"/>
    <mergeCell ref="AW8:AY8"/>
    <mergeCell ref="BA8:BC8"/>
    <mergeCell ref="AW9:AY9"/>
    <mergeCell ref="BA9:BC9"/>
    <mergeCell ref="AW10:AY10"/>
    <mergeCell ref="BA10:BC10"/>
    <mergeCell ref="AW11:AY11"/>
    <mergeCell ref="BA11:BC11"/>
    <mergeCell ref="AW12:AY12"/>
    <mergeCell ref="BA12:BC12"/>
    <mergeCell ref="AW13:AY13"/>
    <mergeCell ref="BA13:BC13"/>
    <mergeCell ref="AW14:AY14"/>
    <mergeCell ref="BA14:BC14"/>
    <mergeCell ref="AW15:AY15"/>
    <mergeCell ref="BA15:BC15"/>
    <mergeCell ref="AW16:AY16"/>
    <mergeCell ref="BA16:BC16"/>
    <mergeCell ref="AW17:AY17"/>
    <mergeCell ref="BA17:BC17"/>
    <mergeCell ref="AW18:AY18"/>
    <mergeCell ref="BA18:BC18"/>
    <mergeCell ref="AW19:AY19"/>
    <mergeCell ref="BA19:BC19"/>
    <mergeCell ref="AW20:AY20"/>
    <mergeCell ref="BA20:BC20"/>
    <mergeCell ref="AW26:AZ26"/>
    <mergeCell ref="BA26:BC26"/>
    <mergeCell ref="AW21:AY21"/>
    <mergeCell ref="BA21:BC21"/>
    <mergeCell ref="AW22:AY22"/>
    <mergeCell ref="BA22:BC22"/>
    <mergeCell ref="AW23:AY23"/>
    <mergeCell ref="BA23:BC23"/>
    <mergeCell ref="AW24:AY24"/>
    <mergeCell ref="BA24:BC24"/>
    <mergeCell ref="AW25:AZ25"/>
    <mergeCell ref="BA25:BC25"/>
    <mergeCell ref="U50:X50"/>
    <mergeCell ref="Y50:AB50"/>
    <mergeCell ref="AG50:AJ50"/>
    <mergeCell ref="A48:D48"/>
    <mergeCell ref="E48:H48"/>
    <mergeCell ref="I48:L48"/>
    <mergeCell ref="M48:P48"/>
    <mergeCell ref="Q48:T48"/>
    <mergeCell ref="AC48:AF52"/>
    <mergeCell ref="A52:D52"/>
    <mergeCell ref="E52:H52"/>
    <mergeCell ref="I52:L52"/>
    <mergeCell ref="M52:P52"/>
    <mergeCell ref="Q52:T52"/>
    <mergeCell ref="U52:X52"/>
    <mergeCell ref="Y52:AB52"/>
    <mergeCell ref="AG52:AJ52"/>
    <mergeCell ref="U48:X48"/>
    <mergeCell ref="M56:P57"/>
    <mergeCell ref="Q56:T57"/>
    <mergeCell ref="A49:D49"/>
    <mergeCell ref="E49:H49"/>
    <mergeCell ref="I49:L49"/>
    <mergeCell ref="M49:P49"/>
    <mergeCell ref="Q49:T49"/>
    <mergeCell ref="A51:D51"/>
    <mergeCell ref="E51:H51"/>
    <mergeCell ref="I51:L51"/>
    <mergeCell ref="M51:P51"/>
    <mergeCell ref="Q51:T51"/>
    <mergeCell ref="E53:H53"/>
    <mergeCell ref="A53:D53"/>
    <mergeCell ref="A50:D50"/>
    <mergeCell ref="E50:H50"/>
    <mergeCell ref="I50:L50"/>
    <mergeCell ref="M50:P50"/>
    <mergeCell ref="Q50:T50"/>
    <mergeCell ref="AY55:AZ56"/>
    <mergeCell ref="AO57:AR57"/>
    <mergeCell ref="AS57:AV57"/>
    <mergeCell ref="AY57:BB57"/>
    <mergeCell ref="A58:D58"/>
    <mergeCell ref="E58:H58"/>
    <mergeCell ref="I58:L58"/>
    <mergeCell ref="M58:P58"/>
    <mergeCell ref="Q58:T58"/>
    <mergeCell ref="U58:X58"/>
    <mergeCell ref="Y58:AB58"/>
    <mergeCell ref="AG58:AJ58"/>
    <mergeCell ref="AC56:AF57"/>
    <mergeCell ref="AC58:AF58"/>
    <mergeCell ref="AO58:AR58"/>
    <mergeCell ref="AS58:AV58"/>
    <mergeCell ref="AY58:BB58"/>
    <mergeCell ref="AK58:AN58"/>
    <mergeCell ref="AK56:AN57"/>
    <mergeCell ref="AO55:AR56"/>
    <mergeCell ref="AS55:AV56"/>
    <mergeCell ref="A56:D57"/>
    <mergeCell ref="E56:H57"/>
    <mergeCell ref="I56:L57"/>
    <mergeCell ref="BC55:BD56"/>
    <mergeCell ref="BF56:BG57"/>
    <mergeCell ref="BC57:BD57"/>
    <mergeCell ref="BC58:BD58"/>
    <mergeCell ref="BF58:BG58"/>
    <mergeCell ref="BG46:BH47"/>
    <mergeCell ref="BG48:BH52"/>
    <mergeCell ref="BF46:BF47"/>
    <mergeCell ref="BF49:BF52"/>
    <mergeCell ref="BE46:BE47"/>
    <mergeCell ref="BE49:BE52"/>
  </mergeCells>
  <phoneticPr fontId="1"/>
  <pageMargins left="0.7" right="0.7" top="0.75" bottom="0.75" header="0.3" footer="0.3"/>
  <pageSetup paperSize="9" scale="6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算定表</vt:lpstr>
      <vt:lpstr>基本手数料</vt:lpstr>
      <vt:lpstr>構造審査料</vt:lpstr>
      <vt:lpstr>天空率他</vt:lpstr>
      <vt:lpstr>中間・完了検査</vt:lpstr>
      <vt:lpstr>算定表!Print_Area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Hideyuki Yatsuga</dc:creator>
  <cp:lastModifiedBy>koike-y</cp:lastModifiedBy>
  <cp:lastPrinted>2025-03-06T09:02:14Z</cp:lastPrinted>
  <dcterms:created xsi:type="dcterms:W3CDTF">2023-12-27T08:52:31Z</dcterms:created>
  <dcterms:modified xsi:type="dcterms:W3CDTF">2026-03-03T05:05:23Z</dcterms:modified>
</cp:coreProperties>
</file>